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rinterSettings/printerSettings1.bin" ContentType="application/vnd.openxmlformats-officedocument.spreadsheetml.printerSettings"/>
  <Override PartName="/xl/drawings/drawing3.xml" ContentType="application/vnd.openxmlformats-officedocument.drawing+xml"/>
  <Override PartName="/xl/printerSettings/printerSettings2.bin" ContentType="application/vnd.openxmlformats-officedocument.spreadsheetml.printerSettings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printerSettings/printerSettings3.bin" ContentType="application/vnd.openxmlformats-officedocument.spreadsheetml.printerSettings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printerSettings/printerSettings4.bin" ContentType="application/vnd.openxmlformats-officedocument.spreadsheetml.printerSettings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dcab0a74755b17/Desktop/LAB Estadual/"/>
    </mc:Choice>
  </mc:AlternateContent>
  <xr:revisionPtr revIDLastSave="144" documentId="13_ncr:1_{3B8E33EF-700B-43F1-855E-DC14B54F8B79}" xr6:coauthVersionLast="47" xr6:coauthVersionMax="47" xr10:uidLastSave="{1470D0A8-E7D7-413A-BC61-BF6F485C10C9}"/>
  <bookViews>
    <workbookView xWindow="-108" yWindow="-108" windowWidth="23256" windowHeight="13896" activeTab="4" xr2:uid="{714232D6-9484-478E-BB33-37016CB4551E}"/>
  </bookViews>
  <sheets>
    <sheet name="Links" sheetId="5" r:id="rId1"/>
    <sheet name="Projeto" sheetId="6" r:id="rId2"/>
    <sheet name="Obj Metas" sheetId="4" r:id="rId3"/>
    <sheet name="Relação Pgto" sheetId="1" r:id="rId4"/>
    <sheet name="Flux Fin" sheetId="2" r:id="rId5"/>
    <sheet name="Equipam" sheetId="3" r:id="rId6"/>
  </sheets>
  <definedNames>
    <definedName name="_xlnm.Print_Titles" localSheetId="3">'Relação Pgto'!$1:$13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7" i="2" l="1"/>
  <c r="N78" i="2"/>
  <c r="N79" i="2"/>
  <c r="N80" i="2"/>
  <c r="N81" i="2"/>
  <c r="N82" i="2"/>
  <c r="N83" i="2" s="1"/>
  <c r="N84" i="2" s="1"/>
  <c r="N85" i="2" s="1"/>
  <c r="N86" i="2" s="1"/>
  <c r="N87" i="2" s="1"/>
  <c r="N88" i="2" s="1"/>
  <c r="N89" i="2" s="1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A87" i="2"/>
  <c r="A88" i="2"/>
  <c r="A89" i="2"/>
  <c r="A77" i="2"/>
  <c r="A78" i="2"/>
  <c r="A79" i="2"/>
  <c r="A80" i="2"/>
  <c r="A81" i="2"/>
  <c r="A82" i="2"/>
  <c r="A83" i="2"/>
  <c r="A84" i="2"/>
  <c r="A85" i="2"/>
  <c r="A86" i="2"/>
  <c r="L27" i="2"/>
  <c r="L32" i="2" s="1"/>
  <c r="L45" i="2" s="1"/>
  <c r="L64" i="2" s="1"/>
  <c r="L21" i="2"/>
  <c r="I21" i="2"/>
  <c r="M40" i="2"/>
  <c r="D40" i="2"/>
  <c r="C40" i="2"/>
  <c r="B40" i="2"/>
  <c r="A40" i="2"/>
  <c r="M65" i="2"/>
  <c r="M66" i="2"/>
  <c r="M67" i="2"/>
  <c r="M68" i="2"/>
  <c r="M69" i="2"/>
  <c r="M70" i="2"/>
  <c r="M71" i="2"/>
  <c r="M72" i="2"/>
  <c r="M73" i="2"/>
  <c r="M74" i="2"/>
  <c r="M75" i="2"/>
  <c r="M76" i="2"/>
  <c r="I76" i="2"/>
  <c r="I65" i="2"/>
  <c r="I66" i="2"/>
  <c r="I67" i="2"/>
  <c r="I68" i="2"/>
  <c r="I69" i="2"/>
  <c r="I70" i="2"/>
  <c r="I71" i="2"/>
  <c r="I72" i="2"/>
  <c r="I73" i="2"/>
  <c r="I74" i="2"/>
  <c r="I75" i="2"/>
  <c r="D65" i="2"/>
  <c r="D66" i="2"/>
  <c r="D67" i="2"/>
  <c r="D68" i="2"/>
  <c r="D69" i="2"/>
  <c r="D70" i="2"/>
  <c r="D71" i="2"/>
  <c r="D72" i="2"/>
  <c r="D73" i="2"/>
  <c r="D74" i="2"/>
  <c r="D75" i="2"/>
  <c r="D76" i="2"/>
  <c r="C65" i="2"/>
  <c r="C66" i="2"/>
  <c r="C67" i="2"/>
  <c r="C68" i="2"/>
  <c r="C69" i="2"/>
  <c r="C70" i="2"/>
  <c r="C71" i="2"/>
  <c r="C72" i="2"/>
  <c r="C73" i="2"/>
  <c r="C74" i="2"/>
  <c r="C75" i="2"/>
  <c r="C76" i="2"/>
  <c r="B65" i="2"/>
  <c r="B66" i="2"/>
  <c r="B67" i="2"/>
  <c r="B68" i="2"/>
  <c r="B69" i="2"/>
  <c r="B70" i="2"/>
  <c r="B71" i="2"/>
  <c r="B72" i="2"/>
  <c r="B73" i="2"/>
  <c r="B74" i="2"/>
  <c r="B75" i="2"/>
  <c r="B76" i="2"/>
  <c r="A65" i="2"/>
  <c r="A66" i="2"/>
  <c r="A67" i="2"/>
  <c r="A68" i="2"/>
  <c r="A69" i="2"/>
  <c r="A70" i="2"/>
  <c r="A71" i="2"/>
  <c r="A72" i="2"/>
  <c r="A73" i="2"/>
  <c r="A74" i="2"/>
  <c r="A75" i="2"/>
  <c r="A76" i="2"/>
  <c r="M63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I63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B63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A63" i="2"/>
  <c r="A62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D42" i="2"/>
  <c r="M33" i="2"/>
  <c r="M34" i="2"/>
  <c r="M35" i="2"/>
  <c r="M36" i="2"/>
  <c r="M37" i="2"/>
  <c r="M38" i="2"/>
  <c r="M39" i="2"/>
  <c r="M41" i="2"/>
  <c r="M42" i="2"/>
  <c r="M43" i="2"/>
  <c r="M44" i="2"/>
  <c r="I33" i="2"/>
  <c r="I34" i="2"/>
  <c r="I35" i="2"/>
  <c r="I36" i="2"/>
  <c r="I37" i="2"/>
  <c r="I38" i="2"/>
  <c r="I39" i="2"/>
  <c r="I41" i="2"/>
  <c r="I42" i="2"/>
  <c r="I43" i="2"/>
  <c r="I44" i="2"/>
  <c r="I31" i="2"/>
  <c r="D43" i="2"/>
  <c r="D44" i="2"/>
  <c r="C43" i="2"/>
  <c r="C44" i="2"/>
  <c r="B43" i="2"/>
  <c r="B44" i="2"/>
  <c r="A43" i="2"/>
  <c r="A44" i="2"/>
  <c r="D34" i="2"/>
  <c r="D35" i="2"/>
  <c r="D36" i="2"/>
  <c r="D37" i="2"/>
  <c r="D38" i="2"/>
  <c r="D39" i="2"/>
  <c r="D41" i="2"/>
  <c r="D33" i="2"/>
  <c r="C42" i="2"/>
  <c r="C34" i="2"/>
  <c r="C35" i="2"/>
  <c r="C36" i="2"/>
  <c r="C37" i="2"/>
  <c r="C38" i="2"/>
  <c r="C39" i="2"/>
  <c r="C41" i="2"/>
  <c r="C33" i="2"/>
  <c r="B42" i="2"/>
  <c r="B33" i="2"/>
  <c r="B34" i="2"/>
  <c r="B35" i="2"/>
  <c r="B36" i="2"/>
  <c r="B37" i="2"/>
  <c r="B38" i="2"/>
  <c r="B39" i="2"/>
  <c r="B41" i="2"/>
  <c r="A39" i="2"/>
  <c r="A41" i="2"/>
  <c r="A42" i="2"/>
  <c r="A33" i="2"/>
  <c r="A34" i="2"/>
  <c r="A35" i="2"/>
  <c r="A36" i="2"/>
  <c r="A37" i="2"/>
  <c r="A38" i="2"/>
  <c r="M30" i="2"/>
  <c r="M31" i="2"/>
  <c r="M29" i="2"/>
  <c r="I30" i="2"/>
  <c r="D30" i="2"/>
  <c r="D31" i="2"/>
  <c r="D29" i="2"/>
  <c r="C29" i="2"/>
  <c r="C30" i="2"/>
  <c r="B29" i="2"/>
  <c r="B30" i="2"/>
  <c r="B31" i="2"/>
  <c r="A29" i="2"/>
  <c r="A30" i="2"/>
  <c r="A31" i="2"/>
  <c r="I28" i="2"/>
  <c r="B28" i="2"/>
  <c r="A28" i="2"/>
  <c r="D26" i="2"/>
  <c r="C26" i="2"/>
  <c r="B26" i="2"/>
  <c r="I25" i="2"/>
  <c r="I24" i="2"/>
  <c r="D24" i="2"/>
  <c r="I23" i="2"/>
  <c r="B20" i="2"/>
  <c r="M22" i="2"/>
  <c r="I22" i="2"/>
  <c r="D22" i="2"/>
  <c r="C22" i="2"/>
  <c r="A22" i="2"/>
  <c r="M16" i="2"/>
  <c r="M19" i="2"/>
  <c r="C16" i="2"/>
  <c r="C18" i="2"/>
  <c r="C19" i="2"/>
  <c r="C20" i="2"/>
  <c r="C15" i="2"/>
  <c r="I16" i="2"/>
  <c r="I18" i="2"/>
  <c r="I19" i="2"/>
  <c r="I20" i="2"/>
  <c r="I15" i="2"/>
  <c r="D16" i="2"/>
  <c r="D18" i="2"/>
  <c r="D19" i="2"/>
  <c r="D20" i="2"/>
  <c r="D15" i="2"/>
  <c r="B16" i="2"/>
  <c r="B18" i="2"/>
  <c r="B19" i="2"/>
  <c r="B15" i="2"/>
  <c r="A16" i="2"/>
  <c r="A18" i="2"/>
  <c r="A19" i="2"/>
  <c r="A20" i="2"/>
  <c r="A15" i="2"/>
  <c r="O14" i="1"/>
  <c r="O93" i="1" s="1"/>
  <c r="M20" i="3"/>
  <c r="H10" i="2"/>
  <c r="H9" i="2"/>
  <c r="L94" i="2" l="1"/>
  <c r="M15" i="2"/>
  <c r="M94" i="2" s="1"/>
  <c r="N94" i="2" l="1"/>
  <c r="N15" i="2"/>
  <c r="N16" i="2" s="1"/>
  <c r="N17" i="2" s="1"/>
  <c r="N18" i="2" l="1"/>
  <c r="N19" i="2" s="1"/>
  <c r="N20" i="2" s="1"/>
  <c r="N21" i="2" s="1"/>
  <c r="N22" i="2" s="1"/>
  <c r="N23" i="2" s="1"/>
  <c r="N24" i="2" s="1"/>
  <c r="N25" i="2" s="1"/>
  <c r="N26" i="2" s="1"/>
  <c r="N28" i="2" l="1"/>
  <c r="N29" i="2" s="1"/>
  <c r="N30" i="2" s="1"/>
  <c r="N31" i="2" s="1"/>
  <c r="N27" i="2"/>
  <c r="N33" i="2" l="1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4" i="2" s="1"/>
  <c r="N32" i="2"/>
  <c r="O39" i="2" l="1"/>
  <c r="O40" i="2" s="1"/>
  <c r="N46" i="2"/>
  <c r="N47" i="2" s="1"/>
  <c r="N48" i="2" s="1"/>
  <c r="N49" i="2" s="1"/>
  <c r="N50" i="2" s="1"/>
  <c r="N51" i="2" s="1"/>
  <c r="N52" i="2" s="1"/>
  <c r="N53" i="2" s="1"/>
  <c r="N54" i="2" s="1"/>
  <c r="N55" i="2" s="1"/>
  <c r="N56" i="2" s="1"/>
  <c r="N57" i="2" s="1"/>
  <c r="N58" i="2" s="1"/>
  <c r="N59" i="2" s="1"/>
  <c r="N60" i="2" s="1"/>
  <c r="N61" i="2" s="1"/>
  <c r="N62" i="2" s="1"/>
  <c r="N63" i="2" s="1"/>
  <c r="N45" i="2"/>
  <c r="N65" i="2" l="1"/>
  <c r="N66" i="2" s="1"/>
  <c r="N67" i="2" s="1"/>
  <c r="N68" i="2" s="1"/>
  <c r="N69" i="2" s="1"/>
  <c r="N70" i="2" s="1"/>
  <c r="N71" i="2" s="1"/>
  <c r="N72" i="2" s="1"/>
  <c r="N73" i="2" s="1"/>
  <c r="N74" i="2" s="1"/>
  <c r="N75" i="2" s="1"/>
  <c r="N76" i="2" s="1"/>
  <c r="N6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ldamaceno</author>
  </authors>
  <commentList>
    <comment ref="O93" authorId="0" shapeId="0" xr:uid="{4C3CDD60-939A-4623-81FE-AF1DF875A44B}">
      <text>
        <r>
          <rPr>
            <b/>
            <sz val="8"/>
            <color indexed="81"/>
            <rFont val="Tahoma"/>
          </rPr>
          <t>ldamaceno:</t>
        </r>
        <r>
          <rPr>
            <sz val="8"/>
            <color indexed="81"/>
            <rFont val="Tahoma"/>
          </rPr>
          <t xml:space="preserve">
Todas as células amarelas contem fórmulas e não precisam ser preenchidas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ldamaceno</author>
  </authors>
  <commentList>
    <comment ref="N94" authorId="0" shapeId="0" xr:uid="{C6CC4464-9EBF-4A76-A23F-FE35846D1BCA}">
      <text>
        <r>
          <rPr>
            <b/>
            <sz val="8"/>
            <color indexed="81"/>
            <rFont val="Tahoma"/>
          </rPr>
          <t>ldamaceno:</t>
        </r>
        <r>
          <rPr>
            <sz val="8"/>
            <color indexed="81"/>
            <rFont val="Tahoma"/>
          </rPr>
          <t xml:space="preserve">
Todas as células amarelas contem fórmulas e não precisam ser preenchidas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ldamaceno</author>
  </authors>
  <commentList>
    <comment ref="M20" authorId="0" shapeId="0" xr:uid="{46EAE55F-F609-42A9-A46F-30AB73ABE216}">
      <text>
        <r>
          <rPr>
            <b/>
            <sz val="8"/>
            <color indexed="81"/>
            <rFont val="Tahoma"/>
          </rPr>
          <t>ldamaceno:</t>
        </r>
        <r>
          <rPr>
            <sz val="8"/>
            <color indexed="81"/>
            <rFont val="Tahoma"/>
          </rPr>
          <t xml:space="preserve">
Todas as células amarelas contem fórmulas e não precisam ser preenchidas</t>
        </r>
      </text>
    </comment>
  </commentList>
</comments>
</file>

<file path=xl/sharedStrings.xml><?xml version="1.0" encoding="utf-8"?>
<sst xmlns="http://schemas.openxmlformats.org/spreadsheetml/2006/main" count="409" uniqueCount="214">
  <si>
    <t>RELAÇÃO DE PAGAMENTOS</t>
  </si>
  <si>
    <t>Nome do Administrador:</t>
  </si>
  <si>
    <t>Valor:</t>
  </si>
  <si>
    <t>Nome do Contador:</t>
  </si>
  <si>
    <t>Item</t>
  </si>
  <si>
    <t>Data</t>
  </si>
  <si>
    <t>Recibo / NF</t>
  </si>
  <si>
    <t>Discriminação</t>
  </si>
  <si>
    <t>Página</t>
  </si>
  <si>
    <t>Valor</t>
  </si>
  <si>
    <t>Total de Tarifas bancárias no período</t>
  </si>
  <si>
    <t>Total</t>
  </si>
  <si>
    <t>Atentar que o total das despesas do quadro “RELAÇÃO DE PAGAMENTOS”,  deverá bater com o total de débitos do quadro “DADOS DETALHADOS DO FLUXO FINANCEIRO REALIZADO”, excluindo os débitos relativos a aplicação financeira quando houver.</t>
  </si>
  <si>
    <t>NOTAS EXPLICATIVAS</t>
  </si>
  <si>
    <t>Rota da Capitania - Conectando História e Saberes</t>
  </si>
  <si>
    <t>NELSON ALVES DOS SANTOS FILHO</t>
  </si>
  <si>
    <t>CH/OB/PIX</t>
  </si>
  <si>
    <t>FORNECEDOR/PRESTADOR</t>
  </si>
  <si>
    <t>CPF/CNPJ</t>
  </si>
  <si>
    <t>IRNI BLÓS</t>
  </si>
  <si>
    <t>FLUXO FINANCEIRO</t>
  </si>
  <si>
    <t>DADOS CONSOLIDADOS</t>
  </si>
  <si>
    <t>Valores em R$</t>
  </si>
  <si>
    <t>Receita</t>
  </si>
  <si>
    <t>Despesa</t>
  </si>
  <si>
    <t xml:space="preserve">             Saldo</t>
  </si>
  <si>
    <t>Período</t>
  </si>
  <si>
    <t>Prevista</t>
  </si>
  <si>
    <t>Realizada</t>
  </si>
  <si>
    <t>DADOS DETALHADOS DO FLUXO FINANCEIRO REALIZADO</t>
  </si>
  <si>
    <t>CNPJ/CPF</t>
  </si>
  <si>
    <t>VALORES EM R$</t>
  </si>
  <si>
    <t>Saldo</t>
  </si>
  <si>
    <t>TOTAL</t>
  </si>
  <si>
    <t>CH/OB/pix</t>
  </si>
  <si>
    <t>RELAÇÃO DE BENS DE CAPITAL</t>
  </si>
  <si>
    <t>Doc. Nº</t>
  </si>
  <si>
    <t>Especificação</t>
  </si>
  <si>
    <t>Quant.</t>
  </si>
  <si>
    <t>Valor unitário</t>
  </si>
  <si>
    <t>Valor total</t>
  </si>
  <si>
    <t>OBJETIVOS PROPOSTOS E ALCANÇADOS (Resultado Qualitativo)</t>
  </si>
  <si>
    <t>Objetivos Propostos</t>
  </si>
  <si>
    <t>Objetivos Alcançados</t>
  </si>
  <si>
    <t>PRINCIPAIS METAS PROPOSTAS E ALCANÇADAS (Resultado Quantitativo)</t>
  </si>
  <si>
    <t>Metas Propostas</t>
  </si>
  <si>
    <t>Metas  Alcançadas</t>
  </si>
  <si>
    <t>Atividades</t>
  </si>
  <si>
    <t>Unidade de Medida</t>
  </si>
  <si>
    <t>Quantidade</t>
  </si>
  <si>
    <t>RETORNO DE INTERESSE PÚBLICO PREVISTO E ALCANÇADO</t>
  </si>
  <si>
    <t>Quantidades</t>
  </si>
  <si>
    <t>Previsto</t>
  </si>
  <si>
    <t>Alcançado</t>
  </si>
  <si>
    <t>PROJETO: ROTA DA CAPITANIA - CONECTANDO HISTÓRIAS E SABERES</t>
  </si>
  <si>
    <t>GOVERNO DO ESTADO DA BAHIA</t>
  </si>
  <si>
    <t xml:space="preserve">SECRETARIA DE CULTURA </t>
  </si>
  <si>
    <t>LEI ALDIR BLANC CICLO 1</t>
  </si>
  <si>
    <t>EDITAL LYGIA SAMPAIO</t>
  </si>
  <si>
    <t>INSTITUIÇÃO: CENTRO DE ESTUDOS E PESQUISAS DE OLIVENÇA E ILHÉUS -12.661.511/0003-03</t>
  </si>
  <si>
    <t>Objetivos e Metas</t>
  </si>
  <si>
    <t>Relação de Pagamentos</t>
  </si>
  <si>
    <t>Fluxo Financeiro</t>
  </si>
  <si>
    <t>Aquisição de Equipamentos</t>
  </si>
  <si>
    <t>MENU PRINCIPAL</t>
  </si>
  <si>
    <t>DADOS DO PROJETO</t>
  </si>
  <si>
    <t>PROCESSO Nº</t>
  </si>
  <si>
    <t>NOME DO PROJETO</t>
  </si>
  <si>
    <t>FORMULÁRIO PARA PRESTAÇÃO DE CONTAS</t>
  </si>
  <si>
    <t>FINAL</t>
  </si>
  <si>
    <t>PARCIAL</t>
  </si>
  <si>
    <t>PESSOA JURíDICA</t>
  </si>
  <si>
    <t>NOME DO PROPONENTE - ENTIDADE:</t>
  </si>
  <si>
    <t>CNPJ:</t>
  </si>
  <si>
    <t>ENDEREÇO:</t>
  </si>
  <si>
    <t>CEP:</t>
  </si>
  <si>
    <t>MUNICÍPIO:</t>
  </si>
  <si>
    <t>TEL.:</t>
  </si>
  <si>
    <t>FAX:</t>
  </si>
  <si>
    <t>CELULAR:</t>
  </si>
  <si>
    <t>E-mail:</t>
  </si>
  <si>
    <t>RESPONSÁVEL:</t>
  </si>
  <si>
    <t>FUNÇÃO:</t>
  </si>
  <si>
    <t>CPF:</t>
  </si>
  <si>
    <t>RG:</t>
  </si>
  <si>
    <t>ÓRGÃO EXPEDIDOR:</t>
  </si>
  <si>
    <t>EDITAL</t>
  </si>
  <si>
    <t>ROTAS DA CAPITANIA - CONECTANDO HISTÓRIAS E SABERES</t>
  </si>
  <si>
    <t>X</t>
  </si>
  <si>
    <t>CENTRO DE ESTUDOS E PESQUISAS DE OLIVENÇA E ILHÉUS</t>
  </si>
  <si>
    <t>12661511/0003-03</t>
  </si>
  <si>
    <t>PRAÇA JJ SEABRA S/N MEZANINO</t>
  </si>
  <si>
    <t>ILHÉUS</t>
  </si>
  <si>
    <t>CEPOI.PRESIDENCIA@GMAIL.COM</t>
  </si>
  <si>
    <t>REPRESENTANTE LEGAL</t>
  </si>
  <si>
    <t>Projeto</t>
  </si>
  <si>
    <t>BANCO DO BRASIL S/A</t>
  </si>
  <si>
    <t>Tarifa Bancária do período</t>
  </si>
  <si>
    <t>JULIANE DE JESUS EVANGELISTA SOUZA</t>
  </si>
  <si>
    <t>Prestação de serviços de museologia conforme contrato de prestação de serviços</t>
  </si>
  <si>
    <t xml:space="preserve">DAM </t>
  </si>
  <si>
    <t>PREFEITURA MUNICIPAL DE ILHÉUS</t>
  </si>
  <si>
    <t>13672597/0001-62</t>
  </si>
  <si>
    <t>Recolhimento de ISS de prestação de serviços de Juliane Evangelista de Souza</t>
  </si>
  <si>
    <t>Recolhimento de ISS de prestação de serviços de Vitória Bispo Carvalho</t>
  </si>
  <si>
    <t>000000000/0001-19</t>
  </si>
  <si>
    <t>928.177.772-04</t>
  </si>
  <si>
    <t>NF 95367</t>
  </si>
  <si>
    <t xml:space="preserve">Restituição das taxas bancárias </t>
  </si>
  <si>
    <t>NF 95366</t>
  </si>
  <si>
    <t>406.228.138-46</t>
  </si>
  <si>
    <t>VITÓRIA BISPO CARVALHO</t>
  </si>
  <si>
    <t>Recolhimento de ISS de prestação de serviços de Geraldo Magela Ribeiro</t>
  </si>
  <si>
    <t>NF 95600</t>
  </si>
  <si>
    <t>391.214.616-00</t>
  </si>
  <si>
    <t>GERALDO MAGELA RIBEIRO</t>
  </si>
  <si>
    <t>Prestação de serviço de coordenação geral do Projeto Rota da Capitania</t>
  </si>
  <si>
    <t>DARF</t>
  </si>
  <si>
    <t>RECEITA FEDERAL DO BRASIL</t>
  </si>
  <si>
    <t>12661511/0001-33</t>
  </si>
  <si>
    <t>57.167.375/0001-68</t>
  </si>
  <si>
    <t>NF 074.512</t>
  </si>
  <si>
    <t>TELNOVI COM D VARIEDADES LTDA</t>
  </si>
  <si>
    <t xml:space="preserve">Aquisição de Projetor </t>
  </si>
  <si>
    <t xml:space="preserve"> 4k</t>
  </si>
  <si>
    <t>Aquisição de Óculos de realidade aumentada</t>
  </si>
  <si>
    <t>039.402.025-17</t>
  </si>
  <si>
    <t>VANDERLEI SOUZA SILVA</t>
  </si>
  <si>
    <t>Pagamento de DARF INSS do Prestador de Coordenação Geral</t>
  </si>
  <si>
    <t>Pagamento de DARF INSS das Prestadoras de Serviços Museologia</t>
  </si>
  <si>
    <t>NF 202598</t>
  </si>
  <si>
    <t>TARIFA</t>
  </si>
  <si>
    <t>Recibo 001</t>
  </si>
  <si>
    <t>Referente diária para combustível Pré-produção em visita a Itacaré</t>
  </si>
  <si>
    <t>Recibo 002</t>
  </si>
  <si>
    <t>Tarifa Bancária do período PIX</t>
  </si>
  <si>
    <t>NF  125551</t>
  </si>
  <si>
    <t>33041260/14000-98</t>
  </si>
  <si>
    <t>CASAS BAHIA FILIAL ILHÉUS</t>
  </si>
  <si>
    <t>Aquisição de 03 celulares para utilizarcom óculos de realidade aumentada</t>
  </si>
  <si>
    <t>39930740/0001-62</t>
  </si>
  <si>
    <t>Aquisição de estrutura de suporte de Banner Painel Backdrop 2x2</t>
  </si>
  <si>
    <t>PRISCILA BERNARDINA MEDEIROS</t>
  </si>
  <si>
    <t>Recibo 004</t>
  </si>
  <si>
    <t>Recibo 003</t>
  </si>
  <si>
    <t>Referente diária para Alimentação em visita a Itacaré</t>
  </si>
  <si>
    <t>RECIBO 005</t>
  </si>
  <si>
    <t>Referente diária para Hospedagem e Alimentação no Evento de Itacaré/BA</t>
  </si>
  <si>
    <t>BIS CONTABILIDADE E NEGÓCIOS LTDA</t>
  </si>
  <si>
    <t>Referente a presração de serviços contábeis  do mês de setembro/2025</t>
  </si>
  <si>
    <t>RECIBO 006</t>
  </si>
  <si>
    <t>RECIBO</t>
  </si>
  <si>
    <t>Prestação de Serviços de confecção e impressão de banners</t>
  </si>
  <si>
    <t>Prestação de Serviços de confecção e impressão de folders</t>
  </si>
  <si>
    <t>TARIFA PIX</t>
  </si>
  <si>
    <t>Tarifa Bancária PIX</t>
  </si>
  <si>
    <t>Recibo 007</t>
  </si>
  <si>
    <t>Recibo 008</t>
  </si>
  <si>
    <t>Referente diária para combustível Pré-produção em visita a Una</t>
  </si>
  <si>
    <t>Referente diária para Alimentação em visita a Una</t>
  </si>
  <si>
    <t>NF 4162</t>
  </si>
  <si>
    <t>11766341/0001-99</t>
  </si>
  <si>
    <t>13807152/0001-42</t>
  </si>
  <si>
    <t>DIEGO RUSCIOLELLI SUSMAGA</t>
  </si>
  <si>
    <t>Prestação de Serviços de confecção e impressão de 24 legendas</t>
  </si>
  <si>
    <t>44271653/0001-80</t>
  </si>
  <si>
    <t>OLIVEIRA JOSÉ MIRANDA JUNIOR</t>
  </si>
  <si>
    <t>NF 251</t>
  </si>
  <si>
    <t>Prestação de serviços de vídeo e fotos utilizando drone</t>
  </si>
  <si>
    <t>NF 2025575</t>
  </si>
  <si>
    <t>443.180.575-34</t>
  </si>
  <si>
    <t>ROGÉRIO FEITOSA MATOS</t>
  </si>
  <si>
    <t>Prestação de serviços de apoio logístico em Itacaré e Una</t>
  </si>
  <si>
    <t>Referente diária para combustível em visita a Itacaré Visita Técnica</t>
  </si>
  <si>
    <t>Referente diária para combustível Alimentação em visita a Itacaré visita técnica</t>
  </si>
  <si>
    <t>NOTA FISCAL</t>
  </si>
  <si>
    <t>Prestação de Serviços de confecção e impressão de confecção de banners</t>
  </si>
  <si>
    <t>PIX Recibo</t>
  </si>
  <si>
    <t>Referente a ressarcimento de aquisição de materiais para a exposição</t>
  </si>
  <si>
    <t>Referente a adiantamento para pagamento de alimentação exposição em Una</t>
  </si>
  <si>
    <t>Recibo 009</t>
  </si>
  <si>
    <t>Recibo 010</t>
  </si>
  <si>
    <t>Referente diária para Hospedagem e Alimentação no Evento de Una/BA</t>
  </si>
  <si>
    <t>Recibo 011</t>
  </si>
  <si>
    <t>Referente a reserva para hospedagem da exposição em Canavieiras/BA</t>
  </si>
  <si>
    <t>Tarifa Bancária pix</t>
  </si>
  <si>
    <t>Recibo 012</t>
  </si>
  <si>
    <t>Referente a diária e a combustível e alimentação na exposição de Una</t>
  </si>
  <si>
    <t>NF 202500000004212</t>
  </si>
  <si>
    <t>Referente a presração de serviços contábeis  do mês de Outubro/2025</t>
  </si>
  <si>
    <t>NF 2025872</t>
  </si>
  <si>
    <t>064.997.335-63</t>
  </si>
  <si>
    <t>GABRIEL NASCIMENTO SILVA</t>
  </si>
  <si>
    <t>Referente a prestação de serviços de Libras para o projeto Rotas da Capitania</t>
  </si>
  <si>
    <t>Diferença de R$1.382,45 referente a devolução de recursos pela instituição das taxas bancárias anteriores ao depósito do recurso do PNAB/Estadual.</t>
  </si>
  <si>
    <t>Referente diária para combustível Pré-produção em visita a Canavieiras</t>
  </si>
  <si>
    <t>Referente diária para Alimentação em visita a Canavieiras</t>
  </si>
  <si>
    <t>Pagamento de DARF INSS do Prestador de Museologia</t>
  </si>
  <si>
    <t>Rendimentos de Aplicação Financeira BB CDB Rende Fácil</t>
  </si>
  <si>
    <t>00000000/0001-19</t>
  </si>
  <si>
    <t>00000000/0001/-19</t>
  </si>
  <si>
    <t>ok</t>
  </si>
  <si>
    <t>Referente a adiantamento para pagamento de alimentação exposição em Canavieras</t>
  </si>
  <si>
    <t>Referente diária para Combustível, Hospedagem e Alimentação no Evento de Canavieiras/BA</t>
  </si>
  <si>
    <t>RFB-DARF</t>
  </si>
  <si>
    <t>Pagamento de DARF INSS do Prestador Serviço de Logística</t>
  </si>
  <si>
    <t>PIX</t>
  </si>
  <si>
    <t>Prestação de serviços de edição de vídeos com Linguagem de Sinais</t>
  </si>
  <si>
    <t xml:space="preserve">Referente a ressarcimento despesas de viagem a Exposição em Itacaré </t>
  </si>
  <si>
    <t>Referente a ressarcimento despesas de viagem a Exposição em Una</t>
  </si>
  <si>
    <t>Referente a ressarcimento despesas de viagem a Exposição em Canavierias</t>
  </si>
  <si>
    <t>Pagamento de DARF INSS do Prestador Serviço de Libras</t>
  </si>
  <si>
    <t>Referente a presração de serviços contábeis  do mês de Novembro/2025</t>
  </si>
  <si>
    <t>Tarifa de Pacotes de Serviços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</si>
</sst>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&quot;R$ &quot;#,##0.00"/>
    <numFmt numFmtId="165" formatCode="&quot;R$ &quot;#,##0.00_);\(&quot;R$ &quot;#,##0.00\)"/>
    <numFmt numFmtId="166" formatCode="&quot;R$&quot;#,##0.00_);\(&quot;R$&quot;#,##0.00\)"/>
    <numFmt numFmtId="167" formatCode="0_);\(0\)"/>
    <numFmt numFmtId="168" formatCode="00000\-000"/>
    <numFmt numFmtId="169" formatCode="[&lt;=9999999]##\-#####;\(##\)\ ####\-####"/>
    <numFmt numFmtId="170" formatCode="000000000\-00"/>
    <numFmt numFmtId="171" formatCode="_-* #,##0_-;\-* #,##0_-;_-* &quot;-&quot;??_-;_-@_-"/>
  </numFmts>
  <fonts count="1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</font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color indexed="81"/>
      <name val="Tahoma"/>
    </font>
    <font>
      <sz val="8"/>
      <color indexed="81"/>
      <name val="Tahoma"/>
    </font>
    <font>
      <sz val="9"/>
      <name val="Arial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</font>
    <font>
      <sz val="11"/>
      <name val="Arial"/>
      <family val="2"/>
    </font>
    <font>
      <u/>
      <sz val="11"/>
      <color theme="10"/>
      <name val="Aptos Narrow"/>
      <family val="2"/>
      <scheme val="minor"/>
    </font>
    <font>
      <sz val="9"/>
      <color theme="1"/>
      <name val="Arial"/>
      <family val="2"/>
    </font>
    <font>
      <sz val="9"/>
      <color theme="1"/>
      <name val="Geomanist Regula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273">
    <xf numFmtId="0" fontId="0" fillId="0" borderId="0" xfId="0"/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1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left" vertical="center"/>
      <protection locked="0"/>
    </xf>
    <xf numFmtId="1" fontId="4" fillId="3" borderId="9" xfId="0" applyNumberFormat="1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vertical="center"/>
      <protection locked="0"/>
    </xf>
    <xf numFmtId="0" fontId="4" fillId="3" borderId="11" xfId="0" applyFont="1" applyFill="1" applyBorder="1" applyAlignment="1" applyProtection="1">
      <alignment vertical="center"/>
      <protection locked="0"/>
    </xf>
    <xf numFmtId="0" fontId="4" fillId="3" borderId="12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2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 applyProtection="1">
      <alignment horizontal="left" vertical="center"/>
      <protection locked="0"/>
    </xf>
    <xf numFmtId="0" fontId="4" fillId="6" borderId="9" xfId="0" applyFont="1" applyFill="1" applyBorder="1" applyAlignment="1">
      <alignment vertical="center"/>
    </xf>
    <xf numFmtId="0" fontId="4" fillId="6" borderId="10" xfId="0" applyFont="1" applyFill="1" applyBorder="1" applyAlignment="1">
      <alignment vertical="center"/>
    </xf>
    <xf numFmtId="0" fontId="5" fillId="6" borderId="10" xfId="0" applyFont="1" applyFill="1" applyBorder="1" applyAlignment="1">
      <alignment vertical="center"/>
    </xf>
    <xf numFmtId="0" fontId="5" fillId="6" borderId="11" xfId="0" applyFont="1" applyFill="1" applyBorder="1" applyAlignment="1">
      <alignment vertical="center"/>
    </xf>
    <xf numFmtId="0" fontId="4" fillId="6" borderId="12" xfId="0" applyFont="1" applyFill="1" applyBorder="1" applyAlignment="1">
      <alignment vertical="center"/>
    </xf>
    <xf numFmtId="1" fontId="4" fillId="6" borderId="9" xfId="0" applyNumberFormat="1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left" vertical="center"/>
    </xf>
    <xf numFmtId="43" fontId="4" fillId="2" borderId="22" xfId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2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43" fontId="4" fillId="0" borderId="9" xfId="1" applyFont="1" applyFill="1" applyBorder="1" applyAlignment="1">
      <alignment vertical="center"/>
    </xf>
    <xf numFmtId="164" fontId="9" fillId="4" borderId="9" xfId="0" applyNumberFormat="1" applyFont="1" applyFill="1" applyBorder="1" applyAlignment="1" applyProtection="1">
      <alignment vertical="center" wrapText="1"/>
      <protection locked="0"/>
    </xf>
    <xf numFmtId="43" fontId="4" fillId="2" borderId="9" xfId="1" applyFont="1" applyFill="1" applyBorder="1" applyAlignment="1">
      <alignment vertical="center"/>
    </xf>
    <xf numFmtId="164" fontId="10" fillId="5" borderId="9" xfId="0" applyNumberFormat="1" applyFont="1" applyFill="1" applyBorder="1" applyAlignment="1" applyProtection="1">
      <alignment vertical="center" wrapText="1"/>
      <protection locked="0"/>
    </xf>
    <xf numFmtId="0" fontId="3" fillId="2" borderId="7" xfId="0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7" fontId="4" fillId="2" borderId="9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/>
      <protection locked="0"/>
    </xf>
    <xf numFmtId="14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11" xfId="0" applyFill="1" applyBorder="1"/>
    <xf numFmtId="0" fontId="0" fillId="7" borderId="12" xfId="0" applyFill="1" applyBorder="1"/>
    <xf numFmtId="0" fontId="2" fillId="7" borderId="10" xfId="0" applyFont="1" applyFill="1" applyBorder="1"/>
    <xf numFmtId="0" fontId="13" fillId="2" borderId="2" xfId="0" applyFont="1" applyFill="1" applyBorder="1"/>
    <xf numFmtId="0" fontId="5" fillId="2" borderId="2" xfId="0" applyFont="1" applyFill="1" applyBorder="1" applyAlignment="1">
      <alignment horizontal="left" vertical="center"/>
    </xf>
    <xf numFmtId="0" fontId="13" fillId="2" borderId="0" xfId="0" applyFont="1" applyFill="1"/>
    <xf numFmtId="0" fontId="5" fillId="2" borderId="0" xfId="0" applyFont="1" applyFill="1" applyAlignment="1">
      <alignment horizontal="left" vertical="center"/>
    </xf>
    <xf numFmtId="0" fontId="2" fillId="0" borderId="0" xfId="0" applyFont="1"/>
    <xf numFmtId="0" fontId="14" fillId="0" borderId="0" xfId="2"/>
    <xf numFmtId="0" fontId="14" fillId="0" borderId="0" xfId="2" quotePrefix="1"/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4" fillId="2" borderId="0" xfId="0" applyFont="1" applyFill="1" applyAlignment="1" applyProtection="1">
      <alignment vertical="center"/>
      <protection hidden="1"/>
    </xf>
    <xf numFmtId="0" fontId="12" fillId="2" borderId="7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168" fontId="4" fillId="3" borderId="9" xfId="0" applyNumberFormat="1" applyFont="1" applyFill="1" applyBorder="1" applyAlignment="1" applyProtection="1">
      <alignment vertical="center"/>
      <protection locked="0"/>
    </xf>
    <xf numFmtId="0" fontId="12" fillId="2" borderId="0" xfId="0" applyFont="1" applyFill="1" applyAlignment="1">
      <alignment vertical="center"/>
    </xf>
    <xf numFmtId="0" fontId="12" fillId="2" borderId="8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horizontal="left" vertical="center"/>
    </xf>
    <xf numFmtId="0" fontId="9" fillId="8" borderId="23" xfId="0" applyFont="1" applyFill="1" applyBorder="1" applyAlignment="1">
      <alignment horizontal="center" vertical="center"/>
    </xf>
    <xf numFmtId="0" fontId="9" fillId="8" borderId="9" xfId="0" applyFont="1" applyFill="1" applyBorder="1" applyAlignment="1" applyProtection="1">
      <alignment horizontal="center" vertical="center"/>
      <protection locked="0"/>
    </xf>
    <xf numFmtId="168" fontId="5" fillId="3" borderId="9" xfId="0" applyNumberFormat="1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left" vertical="center"/>
      <protection locked="0"/>
    </xf>
    <xf numFmtId="14" fontId="4" fillId="6" borderId="9" xfId="0" applyNumberFormat="1" applyFont="1" applyFill="1" applyBorder="1" applyAlignment="1">
      <alignment vertical="center"/>
    </xf>
    <xf numFmtId="14" fontId="4" fillId="3" borderId="9" xfId="0" applyNumberFormat="1" applyFont="1" applyFill="1" applyBorder="1" applyAlignment="1" applyProtection="1">
      <alignment horizontal="right" vertical="center"/>
      <protection locked="0"/>
    </xf>
    <xf numFmtId="0" fontId="4" fillId="3" borderId="9" xfId="0" applyFont="1" applyFill="1" applyBorder="1" applyAlignment="1" applyProtection="1">
      <alignment horizontal="right" vertical="center"/>
      <protection locked="0"/>
    </xf>
    <xf numFmtId="0" fontId="5" fillId="3" borderId="10" xfId="0" applyFont="1" applyFill="1" applyBorder="1" applyAlignment="1" applyProtection="1">
      <alignment vertical="center"/>
      <protection locked="0"/>
    </xf>
    <xf numFmtId="14" fontId="4" fillId="0" borderId="9" xfId="0" applyNumberFormat="1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3" fontId="4" fillId="3" borderId="9" xfId="0" applyNumberFormat="1" applyFont="1" applyFill="1" applyBorder="1" applyAlignment="1" applyProtection="1">
      <alignment horizontal="right" vertical="center"/>
      <protection locked="0"/>
    </xf>
    <xf numFmtId="3" fontId="4" fillId="0" borderId="9" xfId="0" applyNumberFormat="1" applyFont="1" applyBorder="1" applyAlignment="1">
      <alignment vertical="center"/>
    </xf>
    <xf numFmtId="0" fontId="0" fillId="0" borderId="9" xfId="0" applyBorder="1"/>
    <xf numFmtId="171" fontId="0" fillId="0" borderId="25" xfId="1" applyNumberFormat="1" applyFont="1" applyBorder="1"/>
    <xf numFmtId="0" fontId="0" fillId="0" borderId="0" xfId="0" applyAlignment="1">
      <alignment horizontal="right"/>
    </xf>
    <xf numFmtId="49" fontId="0" fillId="0" borderId="9" xfId="0" applyNumberFormat="1" applyBorder="1" applyAlignment="1">
      <alignment horizontal="left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4" fontId="0" fillId="0" borderId="0" xfId="0" applyNumberFormat="1"/>
    <xf numFmtId="164" fontId="0" fillId="0" borderId="0" xfId="0" applyNumberFormat="1"/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justify" vertical="center" wrapText="1"/>
    </xf>
    <xf numFmtId="0" fontId="11" fillId="2" borderId="2" xfId="0" applyFont="1" applyFill="1" applyBorder="1" applyAlignment="1">
      <alignment horizontal="justify" vertical="center" wrapText="1"/>
    </xf>
    <xf numFmtId="0" fontId="11" fillId="2" borderId="3" xfId="0" applyFont="1" applyFill="1" applyBorder="1" applyAlignment="1">
      <alignment horizontal="justify" vertical="center" wrapText="1"/>
    </xf>
    <xf numFmtId="0" fontId="11" fillId="2" borderId="7" xfId="0" applyFont="1" applyFill="1" applyBorder="1" applyAlignment="1">
      <alignment horizontal="justify" vertical="center" wrapText="1"/>
    </xf>
    <xf numFmtId="0" fontId="11" fillId="2" borderId="0" xfId="0" applyFont="1" applyFill="1" applyAlignment="1">
      <alignment horizontal="justify" vertical="center" wrapText="1"/>
    </xf>
    <xf numFmtId="0" fontId="11" fillId="2" borderId="8" xfId="0" applyFont="1" applyFill="1" applyBorder="1" applyAlignment="1">
      <alignment horizontal="justify" vertical="center" wrapText="1"/>
    </xf>
    <xf numFmtId="0" fontId="11" fillId="2" borderId="4" xfId="0" applyFont="1" applyFill="1" applyBorder="1" applyAlignment="1">
      <alignment horizontal="justify" vertical="center" wrapText="1"/>
    </xf>
    <xf numFmtId="0" fontId="11" fillId="2" borderId="5" xfId="0" applyFont="1" applyFill="1" applyBorder="1" applyAlignment="1">
      <alignment horizontal="justify" vertical="center" wrapText="1"/>
    </xf>
    <xf numFmtId="0" fontId="11" fillId="2" borderId="6" xfId="0" applyFont="1" applyFill="1" applyBorder="1" applyAlignment="1">
      <alignment horizontal="justify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" fontId="4" fillId="3" borderId="10" xfId="0" applyNumberFormat="1" applyFont="1" applyFill="1" applyBorder="1" applyAlignment="1" applyProtection="1">
      <alignment horizontal="center" vertical="center" wrapText="1"/>
      <protection locked="0"/>
    </xf>
    <xf numFmtId="1" fontId="4" fillId="3" borderId="12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0" xfId="0" applyNumberFormat="1" applyFont="1" applyFill="1" applyBorder="1" applyAlignment="1" applyProtection="1">
      <alignment horizontal="right" vertical="center" wrapText="1"/>
      <protection locked="0"/>
    </xf>
    <xf numFmtId="164" fontId="4" fillId="3" borderId="11" xfId="0" applyNumberFormat="1" applyFont="1" applyFill="1" applyBorder="1" applyAlignment="1" applyProtection="1">
      <alignment horizontal="right" vertical="center" wrapText="1"/>
      <protection locked="0"/>
    </xf>
    <xf numFmtId="164" fontId="4" fillId="3" borderId="12" xfId="0" applyNumberFormat="1" applyFont="1" applyFill="1" applyBorder="1" applyAlignment="1" applyProtection="1">
      <alignment horizontal="right" vertical="center" wrapText="1"/>
      <protection locked="0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1" fontId="4" fillId="3" borderId="20" xfId="0" applyNumberFormat="1" applyFont="1" applyFill="1" applyBorder="1" applyAlignment="1" applyProtection="1">
      <alignment horizontal="center" vertical="center" wrapText="1"/>
      <protection locked="0"/>
    </xf>
    <xf numFmtId="1" fontId="4" fillId="3" borderId="22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20" xfId="0" applyNumberFormat="1" applyFont="1" applyFill="1" applyBorder="1" applyAlignment="1" applyProtection="1">
      <alignment horizontal="right" vertical="center" wrapText="1"/>
      <protection locked="0"/>
    </xf>
    <xf numFmtId="164" fontId="4" fillId="3" borderId="21" xfId="0" applyNumberFormat="1" applyFont="1" applyFill="1" applyBorder="1" applyAlignment="1" applyProtection="1">
      <alignment horizontal="right" vertical="center" wrapText="1"/>
      <protection locked="0"/>
    </xf>
    <xf numFmtId="164" fontId="4" fillId="3" borderId="22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 applyProtection="1">
      <alignment horizontal="left"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/>
    </xf>
    <xf numFmtId="0" fontId="11" fillId="3" borderId="9" xfId="0" applyFont="1" applyFill="1" applyBorder="1" applyAlignment="1" applyProtection="1">
      <alignment horizontal="left" vertical="center"/>
      <protection locked="0"/>
    </xf>
    <xf numFmtId="0" fontId="9" fillId="3" borderId="9" xfId="0" applyFont="1" applyFill="1" applyBorder="1" applyAlignment="1" applyProtection="1">
      <alignment horizontal="left" vertical="center"/>
      <protection locked="0"/>
    </xf>
    <xf numFmtId="170" fontId="9" fillId="3" borderId="9" xfId="0" applyNumberFormat="1" applyFont="1" applyFill="1" applyBorder="1" applyAlignment="1" applyProtection="1">
      <alignment horizontal="left" vertical="center"/>
      <protection locked="0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169" fontId="9" fillId="3" borderId="9" xfId="0" applyNumberFormat="1" applyFont="1" applyFill="1" applyBorder="1" applyAlignment="1" applyProtection="1">
      <alignment horizontal="center" vertical="center"/>
      <protection locked="0"/>
    </xf>
    <xf numFmtId="169" fontId="9" fillId="3" borderId="9" xfId="0" applyNumberFormat="1" applyFont="1" applyFill="1" applyBorder="1" applyAlignment="1" applyProtection="1">
      <alignment horizontal="left" vertical="center"/>
      <protection locked="0"/>
    </xf>
    <xf numFmtId="0" fontId="14" fillId="3" borderId="9" xfId="2" applyFill="1" applyBorder="1" applyAlignment="1" applyProtection="1">
      <alignment horizontal="left" vertical="center"/>
      <protection locked="0"/>
    </xf>
    <xf numFmtId="0" fontId="11" fillId="3" borderId="10" xfId="0" applyFont="1" applyFill="1" applyBorder="1" applyAlignment="1" applyProtection="1">
      <alignment horizontal="left" vertical="center"/>
      <protection locked="0"/>
    </xf>
    <xf numFmtId="0" fontId="9" fillId="3" borderId="11" xfId="0" applyFont="1" applyFill="1" applyBorder="1" applyAlignment="1" applyProtection="1">
      <alignment horizontal="left" vertical="center"/>
      <protection locked="0"/>
    </xf>
    <xf numFmtId="0" fontId="9" fillId="3" borderId="12" xfId="0" applyFont="1" applyFill="1" applyBorder="1" applyAlignment="1" applyProtection="1">
      <alignment horizontal="left" vertical="center"/>
      <protection locked="0"/>
    </xf>
    <xf numFmtId="12" fontId="5" fillId="3" borderId="9" xfId="0" applyNumberFormat="1" applyFont="1" applyFill="1" applyBorder="1" applyAlignment="1" applyProtection="1">
      <alignment horizontal="left" vertical="center" wrapText="1"/>
      <protection locked="0"/>
    </xf>
    <xf numFmtId="12" fontId="4" fillId="3" borderId="9" xfId="0" applyNumberFormat="1" applyFont="1" applyFill="1" applyBorder="1" applyAlignment="1" applyProtection="1">
      <alignment horizontal="left" vertical="center" wrapText="1"/>
      <protection locked="0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4" fillId="3" borderId="9" xfId="0" applyFont="1" applyFill="1" applyBorder="1" applyAlignment="1" applyProtection="1">
      <alignment horizontal="left" vertical="center"/>
      <protection locked="0"/>
    </xf>
    <xf numFmtId="168" fontId="9" fillId="3" borderId="9" xfId="0" applyNumberFormat="1" applyFont="1" applyFill="1" applyBorder="1" applyAlignment="1" applyProtection="1">
      <alignment horizontal="left" vertical="center"/>
      <protection locked="0"/>
    </xf>
    <xf numFmtId="168" fontId="4" fillId="3" borderId="9" xfId="0" applyNumberFormat="1" applyFont="1" applyFill="1" applyBorder="1" applyAlignment="1" applyProtection="1">
      <alignment horizontal="left" vertical="center"/>
      <protection locked="0"/>
    </xf>
    <xf numFmtId="0" fontId="12" fillId="2" borderId="7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9" fillId="8" borderId="2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9" fillId="8" borderId="9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165" fontId="4" fillId="4" borderId="11" xfId="0" applyNumberFormat="1" applyFont="1" applyFill="1" applyBorder="1" applyAlignment="1" applyProtection="1">
      <alignment horizontal="right" vertical="center"/>
      <protection hidden="1"/>
    </xf>
    <xf numFmtId="165" fontId="4" fillId="4" borderId="12" xfId="0" applyNumberFormat="1" applyFont="1" applyFill="1" applyBorder="1" applyAlignment="1" applyProtection="1">
      <alignment horizontal="right" vertical="center"/>
      <protection hidden="1"/>
    </xf>
    <xf numFmtId="0" fontId="6" fillId="2" borderId="9" xfId="0" applyFont="1" applyFill="1" applyBorder="1" applyAlignment="1">
      <alignment horizontal="left" vertical="center" wrapText="1"/>
    </xf>
    <xf numFmtId="166" fontId="4" fillId="5" borderId="10" xfId="0" applyNumberFormat="1" applyFont="1" applyFill="1" applyBorder="1" applyAlignment="1" applyProtection="1">
      <alignment horizontal="center" vertical="center"/>
      <protection hidden="1"/>
    </xf>
    <xf numFmtId="166" fontId="4" fillId="5" borderId="12" xfId="0" applyNumberFormat="1" applyFont="1" applyFill="1" applyBorder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alignment horizontal="left" vertical="center"/>
      <protection locked="0"/>
    </xf>
    <xf numFmtId="0" fontId="4" fillId="3" borderId="6" xfId="0" applyFont="1" applyFill="1" applyBorder="1" applyAlignment="1" applyProtection="1">
      <alignment horizontal="left" vertical="center"/>
      <protection locked="0"/>
    </xf>
    <xf numFmtId="0" fontId="4" fillId="3" borderId="10" xfId="0" applyFont="1" applyFill="1" applyBorder="1" applyAlignment="1" applyProtection="1">
      <alignment horizontal="left" vertical="center"/>
      <protection locked="0"/>
    </xf>
    <xf numFmtId="0" fontId="4" fillId="3" borderId="11" xfId="0" applyFont="1" applyFill="1" applyBorder="1" applyAlignment="1" applyProtection="1">
      <alignment horizontal="left" vertical="center"/>
      <protection locked="0"/>
    </xf>
    <xf numFmtId="0" fontId="4" fillId="3" borderId="12" xfId="0" applyFont="1" applyFill="1" applyBorder="1" applyAlignment="1" applyProtection="1">
      <alignment horizontal="left" vertical="center"/>
      <protection locked="0"/>
    </xf>
    <xf numFmtId="165" fontId="4" fillId="4" borderId="11" xfId="0" applyNumberFormat="1" applyFont="1" applyFill="1" applyBorder="1" applyAlignment="1" applyProtection="1">
      <alignment vertical="center"/>
      <protection hidden="1"/>
    </xf>
    <xf numFmtId="165" fontId="4" fillId="4" borderId="12" xfId="0" applyNumberFormat="1" applyFont="1" applyFill="1" applyBorder="1" applyAlignment="1" applyProtection="1">
      <alignment vertical="center"/>
      <protection hidden="1"/>
    </xf>
    <xf numFmtId="165" fontId="4" fillId="4" borderId="10" xfId="0" applyNumberFormat="1" applyFont="1" applyFill="1" applyBorder="1" applyAlignment="1" applyProtection="1">
      <alignment horizontal="right" vertical="center"/>
      <protection hidden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0" fontId="4" fillId="3" borderId="9" xfId="0" applyFont="1" applyFill="1" applyBorder="1" applyAlignment="1" applyProtection="1">
      <alignment horizontal="left" vertical="center" wrapText="1"/>
      <protection locked="0"/>
    </xf>
    <xf numFmtId="0" fontId="3" fillId="3" borderId="9" xfId="0" applyFont="1" applyFill="1" applyBorder="1" applyAlignment="1" applyProtection="1">
      <alignment horizontal="left" vertical="center" wrapText="1"/>
      <protection locked="0"/>
    </xf>
    <xf numFmtId="164" fontId="4" fillId="3" borderId="9" xfId="0" applyNumberFormat="1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65" fontId="4" fillId="3" borderId="9" xfId="0" applyNumberFormat="1" applyFont="1" applyFill="1" applyBorder="1" applyAlignment="1" applyProtection="1">
      <alignment horizontal="right" vertical="center" wrapText="1"/>
      <protection locked="0"/>
    </xf>
    <xf numFmtId="165" fontId="4" fillId="4" borderId="9" xfId="0" applyNumberFormat="1" applyFont="1" applyFill="1" applyBorder="1" applyAlignment="1" applyProtection="1">
      <alignment horizontal="right" vertical="center"/>
      <protection hidden="1"/>
    </xf>
    <xf numFmtId="0" fontId="12" fillId="2" borderId="9" xfId="0" applyFont="1" applyFill="1" applyBorder="1" applyAlignment="1">
      <alignment horizontal="right" vertical="center"/>
    </xf>
    <xf numFmtId="165" fontId="4" fillId="5" borderId="9" xfId="0" applyNumberFormat="1" applyFont="1" applyFill="1" applyBorder="1" applyAlignment="1" applyProtection="1">
      <alignment horizontal="right" vertical="center"/>
      <protection hidden="1"/>
    </xf>
    <xf numFmtId="167" fontId="3" fillId="2" borderId="4" xfId="0" applyNumberFormat="1" applyFont="1" applyFill="1" applyBorder="1" applyAlignment="1">
      <alignment horizontal="center" vertical="center"/>
    </xf>
    <xf numFmtId="167" fontId="3" fillId="2" borderId="5" xfId="0" applyNumberFormat="1" applyFont="1" applyFill="1" applyBorder="1" applyAlignment="1">
      <alignment horizontal="center" vertical="center"/>
    </xf>
    <xf numFmtId="167" fontId="3" fillId="2" borderId="6" xfId="0" applyNumberFormat="1" applyFont="1" applyFill="1" applyBorder="1" applyAlignment="1">
      <alignment horizontal="center" vertical="center"/>
    </xf>
    <xf numFmtId="167" fontId="4" fillId="2" borderId="9" xfId="0" applyNumberFormat="1" applyFont="1" applyFill="1" applyBorder="1" applyAlignment="1">
      <alignment horizontal="center" vertical="center" wrapText="1"/>
    </xf>
    <xf numFmtId="166" fontId="4" fillId="2" borderId="9" xfId="0" applyNumberFormat="1" applyFont="1" applyFill="1" applyBorder="1" applyAlignment="1">
      <alignment horizontal="center" vertical="center"/>
    </xf>
    <xf numFmtId="3" fontId="15" fillId="0" borderId="9" xfId="0" applyNumberFormat="1" applyFont="1" applyBorder="1"/>
    <xf numFmtId="0" fontId="0" fillId="0" borderId="0" xfId="0" applyNumberFormat="1"/>
    <xf numFmtId="0" fontId="0" fillId="0" borderId="9" xfId="0" applyBorder="1" applyAlignment="1">
      <alignment horizontal="right"/>
    </xf>
    <xf numFmtId="3" fontId="16" fillId="0" borderId="9" xfId="0" applyNumberFormat="1" applyFont="1" applyBorder="1"/>
    <xf numFmtId="14" fontId="4" fillId="0" borderId="10" xfId="0" applyNumberFormat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vertical="center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60960</xdr:rowOff>
    </xdr:from>
    <xdr:to>
      <xdr:col>2</xdr:col>
      <xdr:colOff>401955</xdr:colOff>
      <xdr:row>4</xdr:row>
      <xdr:rowOff>99060</xdr:rowOff>
    </xdr:to>
    <xdr:pic>
      <xdr:nvPicPr>
        <xdr:cNvPr id="2" name="Image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0960"/>
          <a:ext cx="1621155" cy="7696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34983</xdr:rowOff>
    </xdr:from>
    <xdr:to>
      <xdr:col>2</xdr:col>
      <xdr:colOff>401955</xdr:colOff>
      <xdr:row>4</xdr:row>
      <xdr:rowOff>3118</xdr:rowOff>
    </xdr:to>
    <xdr:pic>
      <xdr:nvPicPr>
        <xdr:cNvPr id="2" name="Image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4983"/>
          <a:ext cx="1621155" cy="69965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0</xdr:row>
          <xdr:rowOff>22860</xdr:rowOff>
        </xdr:from>
        <xdr:to>
          <xdr:col>8</xdr:col>
          <xdr:colOff>556260</xdr:colOff>
          <xdr:row>3</xdr:row>
          <xdr:rowOff>121920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34983</xdr:rowOff>
    </xdr:from>
    <xdr:to>
      <xdr:col>2</xdr:col>
      <xdr:colOff>401955</xdr:colOff>
      <xdr:row>4</xdr:row>
      <xdr:rowOff>3118</xdr:rowOff>
    </xdr:to>
    <xdr:pic>
      <xdr:nvPicPr>
        <xdr:cNvPr id="2" name="Image 1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4983"/>
          <a:ext cx="1621155" cy="69965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0</xdr:row>
          <xdr:rowOff>22860</xdr:rowOff>
        </xdr:from>
        <xdr:to>
          <xdr:col>8</xdr:col>
          <xdr:colOff>556260</xdr:colOff>
          <xdr:row>3</xdr:row>
          <xdr:rowOff>121920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5715</xdr:colOff>
      <xdr:row>3</xdr:row>
      <xdr:rowOff>106680</xdr:rowOff>
    </xdr:to>
    <xdr:pic>
      <xdr:nvPicPr>
        <xdr:cNvPr id="2" name="Image 1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621155" cy="65532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579120</xdr:colOff>
          <xdr:row>0</xdr:row>
          <xdr:rowOff>22860</xdr:rowOff>
        </xdr:from>
        <xdr:to>
          <xdr:col>11</xdr:col>
          <xdr:colOff>556260</xdr:colOff>
          <xdr:row>3</xdr:row>
          <xdr:rowOff>121920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3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3</xdr:row>
      <xdr:rowOff>106680</xdr:rowOff>
    </xdr:to>
    <xdr:pic>
      <xdr:nvPicPr>
        <xdr:cNvPr id="2" name="Image 1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621155" cy="65532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579120</xdr:colOff>
          <xdr:row>0</xdr:row>
          <xdr:rowOff>22860</xdr:rowOff>
        </xdr:from>
        <xdr:to>
          <xdr:col>9</xdr:col>
          <xdr:colOff>556260</xdr:colOff>
          <xdr:row>3</xdr:row>
          <xdr:rowOff>121920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4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729615</xdr:colOff>
      <xdr:row>3</xdr:row>
      <xdr:rowOff>106680</xdr:rowOff>
    </xdr:to>
    <xdr:pic>
      <xdr:nvPicPr>
        <xdr:cNvPr id="2" name="Image 10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621155" cy="65532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0</xdr:row>
          <xdr:rowOff>22860</xdr:rowOff>
        </xdr:from>
        <xdr:to>
          <xdr:col>8</xdr:col>
          <xdr:colOff>556260</xdr:colOff>
          <xdr:row>3</xdr:row>
          <xdr:rowOff>121920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5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hyperlink" Target="mailto:CEPOI.PRESIDENCIA@GMAIL.COM" TargetMode="External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image" Target="../media/image2.emf"/><Relationship Id="rId4" Type="http://schemas.openxmlformats.org/officeDocument/2006/relationships/oleObject" Target="../embeddings/oleObject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image" Target="../media/image2.emf"/><Relationship Id="rId4" Type="http://schemas.openxmlformats.org/officeDocument/2006/relationships/oleObject" Target="../embeddings/oleObject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3.xml"/><Relationship Id="rId5" Type="http://schemas.openxmlformats.org/officeDocument/2006/relationships/image" Target="../media/image2.emf"/><Relationship Id="rId4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B7469-F079-4877-A910-37958770B02B}">
  <dimension ref="D6:D16"/>
  <sheetViews>
    <sheetView workbookViewId="0">
      <selection activeCell="D12" sqref="D12"/>
    </sheetView>
  </sheetViews>
  <sheetFormatPr defaultRowHeight="14.4"/>
  <cols>
    <col min="4" max="4" width="29" customWidth="1"/>
  </cols>
  <sheetData>
    <row r="6" spans="4:4">
      <c r="D6" s="65" t="s">
        <v>64</v>
      </c>
    </row>
    <row r="8" spans="4:4">
      <c r="D8" s="66" t="s">
        <v>95</v>
      </c>
    </row>
    <row r="10" spans="4:4">
      <c r="D10" s="66" t="s">
        <v>60</v>
      </c>
    </row>
    <row r="12" spans="4:4">
      <c r="D12" s="66" t="s">
        <v>61</v>
      </c>
    </row>
    <row r="14" spans="4:4">
      <c r="D14" s="67" t="s">
        <v>62</v>
      </c>
    </row>
    <row r="16" spans="4:4">
      <c r="D16" s="66" t="s">
        <v>63</v>
      </c>
    </row>
  </sheetData>
  <hyperlinks>
    <hyperlink ref="D10" location="'Obj Metas'!A1" display="Objetivos e Metas" xr:uid="{26719FF9-DE52-4B60-978B-57D193AA2C9E}"/>
    <hyperlink ref="D12" location="'Relação Pgto'!A1" display="Relação de Pagamentos" xr:uid="{F4A448DF-ECAC-4836-A6CF-3D71E30FCC93}"/>
    <hyperlink ref="D14" location="'Flux Fin'!A1" display="'Flux Fin'!A1" xr:uid="{5261E3D7-65A9-46D7-82B5-BC656B404122}"/>
    <hyperlink ref="D16" location="Equipam!A1" display="Equipam!A1" xr:uid="{E5CDD843-7E0C-4044-A4E3-C356A86C4A53}"/>
    <hyperlink ref="D8" location="Projeto!A1" display="Projeto!A1" xr:uid="{CC995E7C-A849-4D9F-9AFB-F74FD4E86F00}"/>
  </hyperlink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D1598-8B9F-4E1F-8DE8-2E5A2A9E7190}">
  <dimension ref="A1:N20"/>
  <sheetViews>
    <sheetView workbookViewId="0"/>
  </sheetViews>
  <sheetFormatPr defaultRowHeight="14.4"/>
  <cols>
    <col min="4" max="4" width="11.44140625" customWidth="1"/>
    <col min="14" max="14" width="22.6640625" customWidth="1"/>
  </cols>
  <sheetData>
    <row r="1" spans="1:14">
      <c r="J1" s="61" t="s">
        <v>55</v>
      </c>
      <c r="K1" s="62"/>
      <c r="L1" s="62"/>
      <c r="M1" s="62"/>
      <c r="N1" s="62"/>
    </row>
    <row r="2" spans="1:14">
      <c r="J2" s="63" t="s">
        <v>56</v>
      </c>
      <c r="K2" s="64"/>
      <c r="L2" s="64"/>
      <c r="M2" s="64"/>
      <c r="N2" s="64"/>
    </row>
    <row r="3" spans="1:14">
      <c r="J3" s="65" t="s">
        <v>57</v>
      </c>
    </row>
    <row r="4" spans="1:14">
      <c r="J4" s="65" t="s">
        <v>58</v>
      </c>
    </row>
    <row r="5" spans="1:14">
      <c r="A5" s="68" t="s">
        <v>65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70"/>
    </row>
    <row r="6" spans="1:14">
      <c r="A6" s="199" t="s">
        <v>66</v>
      </c>
      <c r="B6" s="199"/>
      <c r="C6" s="200" t="s">
        <v>67</v>
      </c>
      <c r="D6" s="201"/>
      <c r="E6" s="201"/>
      <c r="F6" s="201"/>
      <c r="G6" s="201"/>
      <c r="H6" s="201"/>
      <c r="I6" s="201"/>
      <c r="J6" s="201"/>
      <c r="K6" s="201"/>
      <c r="L6" s="201"/>
      <c r="M6" s="202"/>
      <c r="N6" s="82" t="s">
        <v>86</v>
      </c>
    </row>
    <row r="7" spans="1:14">
      <c r="A7" s="203"/>
      <c r="B7" s="203"/>
      <c r="C7" s="204" t="s">
        <v>87</v>
      </c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83"/>
    </row>
    <row r="8" spans="1:14">
      <c r="A8" s="37"/>
      <c r="B8" s="71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40"/>
    </row>
    <row r="9" spans="1:14" ht="15.6">
      <c r="A9" s="196" t="s">
        <v>68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8"/>
    </row>
    <row r="10" spans="1:14" ht="15.6">
      <c r="A10" s="75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7"/>
      <c r="M10" s="78" t="s">
        <v>69</v>
      </c>
      <c r="N10" s="79"/>
    </row>
    <row r="11" spans="1:14">
      <c r="A11" s="37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40"/>
    </row>
    <row r="12" spans="1:14" ht="15.6">
      <c r="A12" s="75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84" t="s">
        <v>88</v>
      </c>
      <c r="M12" s="78" t="s">
        <v>70</v>
      </c>
      <c r="N12" s="80"/>
    </row>
    <row r="13" spans="1:14" ht="15.6">
      <c r="A13" s="196" t="s">
        <v>71</v>
      </c>
      <c r="B13" s="197"/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8"/>
    </row>
    <row r="14" spans="1:14" ht="15.6">
      <c r="A14" s="72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4"/>
    </row>
    <row r="15" spans="1:14">
      <c r="A15" s="178" t="s">
        <v>72</v>
      </c>
      <c r="B15" s="178"/>
      <c r="C15" s="178"/>
      <c r="D15" s="178"/>
      <c r="E15" s="178"/>
      <c r="F15" s="187" t="s">
        <v>89</v>
      </c>
      <c r="G15" s="188"/>
      <c r="H15" s="188"/>
      <c r="I15" s="188"/>
      <c r="J15" s="188"/>
      <c r="K15" s="188"/>
      <c r="L15" s="188"/>
      <c r="M15" s="188"/>
      <c r="N15" s="189"/>
    </row>
    <row r="16" spans="1:14">
      <c r="A16" s="81" t="s">
        <v>73</v>
      </c>
      <c r="B16" s="190" t="s">
        <v>90</v>
      </c>
      <c r="C16" s="191"/>
      <c r="D16" s="178" t="s">
        <v>74</v>
      </c>
      <c r="E16" s="178"/>
      <c r="F16" s="192" t="s">
        <v>91</v>
      </c>
      <c r="G16" s="193"/>
      <c r="H16" s="193"/>
      <c r="I16" s="193"/>
      <c r="J16" s="193"/>
      <c r="K16" s="193"/>
      <c r="L16" s="81" t="s">
        <v>75</v>
      </c>
      <c r="M16" s="194">
        <v>45650000</v>
      </c>
      <c r="N16" s="195"/>
    </row>
    <row r="17" spans="1:14">
      <c r="A17" s="178" t="s">
        <v>76</v>
      </c>
      <c r="B17" s="178"/>
      <c r="C17" s="179" t="s">
        <v>92</v>
      </c>
      <c r="D17" s="180"/>
      <c r="E17" s="180"/>
      <c r="F17" s="180"/>
      <c r="G17" s="180"/>
      <c r="H17" s="180"/>
      <c r="I17" s="178" t="s">
        <v>77</v>
      </c>
      <c r="J17" s="178"/>
      <c r="K17" s="184"/>
      <c r="L17" s="184"/>
      <c r="M17" s="184"/>
      <c r="N17" s="184"/>
    </row>
    <row r="18" spans="1:14">
      <c r="A18" s="81" t="s">
        <v>78</v>
      </c>
      <c r="B18" s="185"/>
      <c r="C18" s="185"/>
      <c r="D18" s="178" t="s">
        <v>79</v>
      </c>
      <c r="E18" s="178"/>
      <c r="F18" s="185"/>
      <c r="G18" s="185"/>
      <c r="H18" s="81" t="s">
        <v>80</v>
      </c>
      <c r="I18" s="186" t="s">
        <v>93</v>
      </c>
      <c r="J18" s="180"/>
      <c r="K18" s="180"/>
      <c r="L18" s="180"/>
      <c r="M18" s="180"/>
      <c r="N18" s="180"/>
    </row>
    <row r="19" spans="1:14">
      <c r="A19" s="178" t="s">
        <v>81</v>
      </c>
      <c r="B19" s="178"/>
      <c r="C19" s="179" t="s">
        <v>15</v>
      </c>
      <c r="D19" s="180"/>
      <c r="E19" s="180"/>
      <c r="F19" s="180"/>
      <c r="G19" s="180"/>
      <c r="H19" s="180"/>
      <c r="I19" s="180"/>
      <c r="J19" s="81" t="s">
        <v>82</v>
      </c>
      <c r="K19" s="179" t="s">
        <v>94</v>
      </c>
      <c r="L19" s="180"/>
      <c r="M19" s="180"/>
      <c r="N19" s="180"/>
    </row>
    <row r="20" spans="1:14">
      <c r="A20" s="81" t="s">
        <v>83</v>
      </c>
      <c r="B20" s="181"/>
      <c r="C20" s="181"/>
      <c r="D20" s="178" t="s">
        <v>84</v>
      </c>
      <c r="E20" s="178"/>
      <c r="F20" s="180"/>
      <c r="G20" s="180"/>
      <c r="H20" s="180"/>
      <c r="I20" s="180"/>
      <c r="J20" s="178" t="s">
        <v>85</v>
      </c>
      <c r="K20" s="178"/>
      <c r="L20" s="178"/>
      <c r="M20" s="182"/>
      <c r="N20" s="183"/>
    </row>
  </sheetData>
  <mergeCells count="28">
    <mergeCell ref="A13:N13"/>
    <mergeCell ref="A6:B6"/>
    <mergeCell ref="C6:M6"/>
    <mergeCell ref="A7:B7"/>
    <mergeCell ref="C7:M7"/>
    <mergeCell ref="A9:N9"/>
    <mergeCell ref="A15:E15"/>
    <mergeCell ref="F15:N15"/>
    <mergeCell ref="B16:C16"/>
    <mergeCell ref="D16:E16"/>
    <mergeCell ref="F16:K16"/>
    <mergeCell ref="M16:N16"/>
    <mergeCell ref="A17:B17"/>
    <mergeCell ref="C17:H17"/>
    <mergeCell ref="I17:J17"/>
    <mergeCell ref="K17:N17"/>
    <mergeCell ref="B18:C18"/>
    <mergeCell ref="D18:E18"/>
    <mergeCell ref="F18:G18"/>
    <mergeCell ref="I18:N18"/>
    <mergeCell ref="A19:B19"/>
    <mergeCell ref="C19:I19"/>
    <mergeCell ref="K19:N19"/>
    <mergeCell ref="B20:C20"/>
    <mergeCell ref="D20:E20"/>
    <mergeCell ref="F20:I20"/>
    <mergeCell ref="J20:L20"/>
    <mergeCell ref="M20:N20"/>
  </mergeCells>
  <dataValidations count="16">
    <dataValidation type="textLength" operator="equal" allowBlank="1" showInputMessage="1" showErrorMessage="1" promptTitle="Para Prestação de Contas Parcial" prompt="Marque com um X" sqref="L12" xr:uid="{04E077F6-1950-4250-8FD3-C2FCF4AC54FC}">
      <formula1>1</formula1>
    </dataValidation>
    <dataValidation type="textLength" operator="equal" showInputMessage="1" showErrorMessage="1" promptTitle="Para Prestação de Contas Final" prompt="Marque com um X" sqref="L10" xr:uid="{FE2F9735-0AA1-4C2E-9DB4-1CEAA288CB0F}">
      <formula1>1</formula1>
    </dataValidation>
    <dataValidation type="whole" showInputMessage="1" showErrorMessage="1" errorTitle="Área" error="Neste campo só é permitido digitar o código da área." promptTitle="Área:" prompt="Indique o código da área em que se enquadra o projeto." sqref="N7" xr:uid="{30FCAEA0-BB6C-473A-99CE-8EE04346AE38}">
      <formula1>1</formula1>
      <formula2>12</formula2>
    </dataValidation>
    <dataValidation type="textLength" operator="lessThanOrEqual" allowBlank="1" showInputMessage="1" showErrorMessage="1" errorTitle="PREENCHIMENTO OBRIGATÓRIO!" error="Este campo deverá ser preenchido com o máximo de 55 caracteres." promptTitle="Para Pessoa Jurídica:" prompt="Neste campo e nos campos abaixo, forneça informações sobre a empresa ou entidade que está prestando contas." sqref="F15" xr:uid="{630346FF-8C7E-4ADA-9B8E-87C4F778197B}">
      <formula1>55</formula1>
    </dataValidation>
    <dataValidation type="textLength" operator="lessThanOrEqual" allowBlank="1" showInputMessage="1" showErrorMessage="1" errorTitle="PREENCHIMENTO OBRIGATÓRIO!" error="Este campo deverá ser preenchido com no máximo de 17 caracteres._x000a_Ex: 00000000/0001-20" sqref="B16:C16" xr:uid="{C69AFD9F-77DF-4D74-884C-ACDA594B67C6}">
      <formula1>17</formula1>
    </dataValidation>
    <dataValidation type="textLength" operator="lessThan" allowBlank="1" showInputMessage="1" showErrorMessage="1" errorTitle="ATENÇÃO!" error="Este campo deverá ser preenchido com no máximo de 34 caracteres." sqref="F16:K16" xr:uid="{213DC84A-5E84-42E3-AFF8-06004E5424E3}">
      <formula1>35</formula1>
    </dataValidation>
    <dataValidation type="textLength" operator="lessThan" allowBlank="1" showInputMessage="1" showErrorMessage="1" errorTitle="ATENÇÃO!" error="Este campo deverá ser preenchido com no máximo 37 caracteres." sqref="C19:I19" xr:uid="{C0CCDEA2-F97A-440C-AAF4-0FF23A80642D}">
      <formula1>37</formula1>
    </dataValidation>
    <dataValidation type="textLength" operator="lessThan" allowBlank="1" showInputMessage="1" showErrorMessage="1" errorTitle="ATENÇÃO!" error="Este campo deverá ser preenchido com no máximo de 24 caracteres." sqref="K19:N19" xr:uid="{DE17AAA6-D34A-48A4-AE56-78FBC88E9ABD}">
      <formula1>24</formula1>
    </dataValidation>
    <dataValidation type="textLength" operator="lessThan" allowBlank="1" showInputMessage="1" showErrorMessage="1" errorTitle="ATENÇÃO!" error="Este campo deverá ser preenchido com no máximo de 38 caracteres." sqref="C17:H17" xr:uid="{E60C2234-F88E-47BE-89D4-F2336E39FE0C}">
      <formula1>39</formula1>
    </dataValidation>
    <dataValidation type="textLength" operator="lessThan" allowBlank="1" showInputMessage="1" showErrorMessage="1" errorTitle="ATENÇÃO!" error="Este campo deverá ser preenchido com no máximo de 36 caracteres." sqref="I18:N18" xr:uid="{D6A9C9DB-E1ED-4D4C-BEB2-24206901ED51}">
      <formula1>37</formula1>
    </dataValidation>
    <dataValidation allowBlank="1" showInputMessage="1" showErrorMessage="1" promptTitle="Nome do Projeto:" prompt="Indique o nome completo do projeto." sqref="C7:M7" xr:uid="{4ED35C70-5E8A-41D4-BFDE-CD0E815A7FC6}"/>
    <dataValidation type="textLength" operator="equal" allowBlank="1" showInputMessage="1" showErrorMessage="1" errorTitle="PREENCHIMENTO OBRIGATÓRIO!" error="O número do Certificado de Aprovação - CA deve ser digitado conforme definido pela CTAP, contendo 11 caracteres._x000a_Ex:0000/000/0000_x000a_" promptTitle="Certificado de Aprovação-CA:" prompt="Indique o número do processo do projeto aprovado pelo FAZCULTURA._x000a_Ex:0000/000/0000 " sqref="A7:B7" xr:uid="{82B6F1DF-94C5-4283-97D0-D1D218827D83}">
      <formula1>13</formula1>
    </dataValidation>
    <dataValidation type="textLength" operator="lessThan" allowBlank="1" showInputMessage="1" showErrorMessage="1" errorTitle="ATENÇÃO!" error="Este campo deverá ser preenchido com no máximo de 35 caracteres." sqref="M20:N20" xr:uid="{CE1927EF-AE42-4F75-A1C4-84A113F071F2}">
      <formula1>36</formula1>
    </dataValidation>
    <dataValidation type="textLength" operator="lessThan" allowBlank="1" showInputMessage="1" showErrorMessage="1" errorTitle="ATENÇÃO!" error="Este campo deverá ser preenchido com no máximo de 13 caracteres._x000a_Digite:000000000000" sqref="B20:C20" xr:uid="{7A38BF3C-8C09-43FF-B01E-19C56E0C0544}">
      <formula1>14</formula1>
    </dataValidation>
    <dataValidation type="textLength" operator="equal" allowBlank="1" showInputMessage="1" showErrorMessage="1" errorTitle="ATENÇÃO!" error="Este campo deverá constar o código da área._x000a_EX: (00)0000-0000_x000a_Digite = 0000000000" sqref="B18:C18 F18:G18 K17" xr:uid="{BA195014-FF13-4FB4-B55F-7F7A528E0DC0}">
      <formula1>10</formula1>
    </dataValidation>
    <dataValidation type="textLength" operator="equal" allowBlank="1" showInputMessage="1" showErrorMessage="1" errorTitle="ATENÇÃO!" error="Este campo deverá ser preenchido com 8 caracteres._x000a_Digite: 00000000_x000a_" sqref="M16:N16" xr:uid="{B9975DFC-97CD-40D9-80C6-B622DB973E16}">
      <formula1>8</formula1>
    </dataValidation>
  </dataValidations>
  <hyperlinks>
    <hyperlink ref="I18" r:id="rId1" xr:uid="{F1BA376F-F839-4259-9996-2961FA106FAF}"/>
  </hyperlinks>
  <pageMargins left="0.511811024" right="0.511811024" top="0.78740157499999996" bottom="0.78740157499999996" header="0.31496062000000002" footer="0.31496062000000002"/>
  <drawing r:id="rId2"/>
  <legacyDrawing r:id="rId3"/>
  <oleObjects>
    <mc:AlternateContent xmlns:mc="http://schemas.openxmlformats.org/markup-compatibility/2006">
      <mc:Choice Requires="x14">
        <oleObject progId="Word.Picture.8" shapeId="6145" r:id="rId4">
          <objectPr defaultSize="0" autoPict="0" r:id="rId5">
            <anchor moveWithCells="1">
              <from>
                <xdr:col>7</xdr:col>
                <xdr:colOff>579120</xdr:colOff>
                <xdr:row>0</xdr:row>
                <xdr:rowOff>22860</xdr:rowOff>
              </from>
              <to>
                <xdr:col>8</xdr:col>
                <xdr:colOff>556260</xdr:colOff>
                <xdr:row>3</xdr:row>
                <xdr:rowOff>121920</xdr:rowOff>
              </to>
            </anchor>
          </objectPr>
        </oleObject>
      </mc:Choice>
      <mc:Fallback>
        <oleObject progId="Word.Picture.8" shapeId="614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EA615-7AC9-4649-B375-F826F7A050CC}">
  <sheetPr>
    <pageSetUpPr fitToPage="1"/>
  </sheetPr>
  <dimension ref="A1:N50"/>
  <sheetViews>
    <sheetView workbookViewId="0"/>
  </sheetViews>
  <sheetFormatPr defaultRowHeight="14.4"/>
  <sheetData>
    <row r="1" spans="1:14">
      <c r="J1" s="61" t="s">
        <v>55</v>
      </c>
      <c r="K1" s="62"/>
      <c r="L1" s="62"/>
      <c r="M1" s="62"/>
      <c r="N1" s="62"/>
    </row>
    <row r="2" spans="1:14">
      <c r="J2" s="63" t="s">
        <v>56</v>
      </c>
      <c r="K2" s="64"/>
      <c r="L2" s="64"/>
      <c r="M2" s="64"/>
      <c r="N2" s="64"/>
    </row>
    <row r="3" spans="1:14">
      <c r="J3" s="65" t="s">
        <v>57</v>
      </c>
    </row>
    <row r="4" spans="1:14">
      <c r="J4" s="65" t="s">
        <v>58</v>
      </c>
    </row>
    <row r="5" spans="1:14">
      <c r="J5" s="65"/>
    </row>
    <row r="6" spans="1:14">
      <c r="A6" s="60" t="s">
        <v>59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9"/>
    </row>
    <row r="7" spans="1:14">
      <c r="A7" s="60" t="s">
        <v>54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9"/>
    </row>
    <row r="8" spans="1:14">
      <c r="A8" s="207" t="s">
        <v>41</v>
      </c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9"/>
    </row>
    <row r="9" spans="1:14">
      <c r="A9" s="220" t="s">
        <v>42</v>
      </c>
      <c r="B9" s="220"/>
      <c r="C9" s="220"/>
      <c r="D9" s="220"/>
      <c r="E9" s="220"/>
      <c r="F9" s="220"/>
      <c r="G9" s="220"/>
      <c r="H9" s="220" t="s">
        <v>43</v>
      </c>
      <c r="I9" s="220"/>
      <c r="J9" s="220"/>
      <c r="K9" s="220"/>
      <c r="L9" s="220"/>
      <c r="M9" s="220"/>
      <c r="N9" s="220"/>
    </row>
    <row r="10" spans="1:14">
      <c r="A10" s="206"/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</row>
    <row r="11" spans="1:14">
      <c r="A11" s="206"/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</row>
    <row r="12" spans="1:14">
      <c r="A12" s="206"/>
      <c r="B12" s="206"/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N12" s="206"/>
    </row>
    <row r="13" spans="1:14">
      <c r="A13" s="206"/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</row>
    <row r="14" spans="1:14">
      <c r="A14" s="206"/>
      <c r="B14" s="206"/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N14" s="206"/>
    </row>
    <row r="15" spans="1:14">
      <c r="A15" s="206"/>
      <c r="B15" s="206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</row>
    <row r="16" spans="1:14">
      <c r="A16" s="206"/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N16" s="206"/>
    </row>
    <row r="17" spans="1:14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</row>
    <row r="18" spans="1:14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</row>
    <row r="19" spans="1:14">
      <c r="A19" s="206"/>
      <c r="B19" s="206"/>
      <c r="C19" s="206"/>
      <c r="D19" s="206"/>
      <c r="E19" s="206"/>
      <c r="F19" s="206"/>
      <c r="G19" s="206"/>
      <c r="H19" s="206"/>
      <c r="I19" s="206"/>
      <c r="J19" s="206"/>
      <c r="K19" s="206"/>
      <c r="L19" s="206"/>
      <c r="M19" s="206"/>
      <c r="N19" s="206"/>
    </row>
    <row r="20" spans="1:14">
      <c r="A20" s="206"/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</row>
    <row r="21" spans="1:14">
      <c r="A21" s="206"/>
      <c r="B21" s="206"/>
      <c r="C21" s="206"/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</row>
    <row r="22" spans="1:14">
      <c r="A22" s="206"/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</row>
    <row r="23" spans="1:14">
      <c r="A23" s="206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</row>
    <row r="24" spans="1:14">
      <c r="A24" s="206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</row>
    <row r="25" spans="1:14">
      <c r="A25" s="206"/>
      <c r="B25" s="206"/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</row>
    <row r="26" spans="1:14">
      <c r="A26" s="206"/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</row>
    <row r="27" spans="1:14">
      <c r="A27" s="219" t="s">
        <v>44</v>
      </c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</row>
    <row r="28" spans="1:14">
      <c r="A28" s="219" t="s">
        <v>45</v>
      </c>
      <c r="B28" s="219"/>
      <c r="C28" s="219"/>
      <c r="D28" s="219"/>
      <c r="E28" s="219"/>
      <c r="F28" s="219"/>
      <c r="G28" s="219"/>
      <c r="H28" s="219" t="s">
        <v>46</v>
      </c>
      <c r="I28" s="219"/>
      <c r="J28" s="219"/>
      <c r="K28" s="219"/>
      <c r="L28" s="219"/>
      <c r="M28" s="219"/>
      <c r="N28" s="219"/>
    </row>
    <row r="29" spans="1:14">
      <c r="A29" s="176" t="s">
        <v>47</v>
      </c>
      <c r="B29" s="176"/>
      <c r="C29" s="176"/>
      <c r="D29" s="220" t="s">
        <v>48</v>
      </c>
      <c r="E29" s="220"/>
      <c r="F29" s="176" t="s">
        <v>49</v>
      </c>
      <c r="G29" s="176"/>
      <c r="H29" s="176" t="s">
        <v>47</v>
      </c>
      <c r="I29" s="176"/>
      <c r="J29" s="176"/>
      <c r="K29" s="220" t="s">
        <v>48</v>
      </c>
      <c r="L29" s="220"/>
      <c r="M29" s="176" t="s">
        <v>49</v>
      </c>
      <c r="N29" s="176"/>
    </row>
    <row r="30" spans="1:14">
      <c r="A30" s="206"/>
      <c r="B30" s="206"/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6"/>
    </row>
    <row r="31" spans="1:14">
      <c r="A31" s="206"/>
      <c r="B31" s="206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6"/>
    </row>
    <row r="32" spans="1:14">
      <c r="A32" s="206"/>
      <c r="B32" s="206"/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</row>
    <row r="33" spans="1:14">
      <c r="A33" s="216"/>
      <c r="B33" s="217"/>
      <c r="C33" s="218"/>
      <c r="D33" s="216"/>
      <c r="E33" s="218"/>
      <c r="F33" s="216"/>
      <c r="G33" s="218"/>
      <c r="H33" s="216"/>
      <c r="I33" s="217"/>
      <c r="J33" s="218"/>
      <c r="K33" s="216"/>
      <c r="L33" s="218"/>
      <c r="M33" s="216"/>
      <c r="N33" s="218"/>
    </row>
    <row r="34" spans="1:14">
      <c r="A34" s="206"/>
      <c r="B34" s="206"/>
      <c r="C34" s="206"/>
      <c r="D34" s="206"/>
      <c r="E34" s="206"/>
      <c r="F34" s="206"/>
      <c r="G34" s="206"/>
      <c r="H34" s="206"/>
      <c r="I34" s="206"/>
      <c r="J34" s="206"/>
      <c r="K34" s="206"/>
      <c r="L34" s="206"/>
      <c r="M34" s="206"/>
      <c r="N34" s="206"/>
    </row>
    <row r="35" spans="1:14">
      <c r="A35" s="206"/>
      <c r="B35" s="206"/>
      <c r="C35" s="206"/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6"/>
    </row>
    <row r="36" spans="1:14">
      <c r="A36" s="206"/>
      <c r="B36" s="206"/>
      <c r="C36" s="206"/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06"/>
    </row>
    <row r="37" spans="1:14">
      <c r="A37" s="206"/>
      <c r="B37" s="206"/>
      <c r="C37" s="206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</row>
    <row r="38" spans="1:14">
      <c r="A38" s="206"/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</row>
    <row r="39" spans="1:14">
      <c r="A39" s="206"/>
      <c r="B39" s="206"/>
      <c r="C39" s="206"/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6"/>
    </row>
    <row r="40" spans="1:14">
      <c r="A40" s="206"/>
      <c r="B40" s="206"/>
      <c r="C40" s="206"/>
      <c r="D40" s="206"/>
      <c r="E40" s="206"/>
      <c r="F40" s="206"/>
      <c r="G40" s="206"/>
      <c r="H40" s="206"/>
      <c r="I40" s="206"/>
      <c r="J40" s="206"/>
      <c r="K40" s="206"/>
      <c r="L40" s="206"/>
      <c r="M40" s="206"/>
      <c r="N40" s="206"/>
    </row>
    <row r="41" spans="1:14">
      <c r="A41" s="206"/>
      <c r="B41" s="206"/>
      <c r="C41" s="206"/>
      <c r="D41" s="206"/>
      <c r="E41" s="206"/>
      <c r="F41" s="206"/>
      <c r="G41" s="206"/>
      <c r="H41" s="206"/>
      <c r="I41" s="206"/>
      <c r="J41" s="206"/>
      <c r="K41" s="206"/>
      <c r="L41" s="206"/>
      <c r="M41" s="206"/>
      <c r="N41" s="206"/>
    </row>
    <row r="42" spans="1:14">
      <c r="A42" s="207" t="s">
        <v>50</v>
      </c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9"/>
    </row>
    <row r="43" spans="1:14">
      <c r="A43" s="210" t="s">
        <v>47</v>
      </c>
      <c r="B43" s="211"/>
      <c r="C43" s="211"/>
      <c r="D43" s="211"/>
      <c r="E43" s="211"/>
      <c r="F43" s="211"/>
      <c r="G43" s="211"/>
      <c r="H43" s="211"/>
      <c r="I43" s="211"/>
      <c r="J43" s="212"/>
      <c r="K43" s="176" t="s">
        <v>51</v>
      </c>
      <c r="L43" s="176"/>
      <c r="M43" s="176"/>
      <c r="N43" s="176"/>
    </row>
    <row r="44" spans="1:14">
      <c r="A44" s="213"/>
      <c r="B44" s="214"/>
      <c r="C44" s="214"/>
      <c r="D44" s="214"/>
      <c r="E44" s="214"/>
      <c r="F44" s="214"/>
      <c r="G44" s="214"/>
      <c r="H44" s="214"/>
      <c r="I44" s="214"/>
      <c r="J44" s="215"/>
      <c r="K44" s="176" t="s">
        <v>52</v>
      </c>
      <c r="L44" s="176"/>
      <c r="M44" s="176" t="s">
        <v>53</v>
      </c>
      <c r="N44" s="176"/>
    </row>
    <row r="45" spans="1:14">
      <c r="A45" s="205"/>
      <c r="B45" s="205"/>
      <c r="C45" s="205"/>
      <c r="D45" s="205"/>
      <c r="E45" s="205"/>
      <c r="F45" s="205"/>
      <c r="G45" s="205"/>
      <c r="H45" s="205"/>
      <c r="I45" s="205"/>
      <c r="J45" s="205"/>
      <c r="K45" s="206"/>
      <c r="L45" s="206"/>
      <c r="M45" s="206"/>
      <c r="N45" s="206"/>
    </row>
    <row r="46" spans="1:14">
      <c r="A46" s="205"/>
      <c r="B46" s="205"/>
      <c r="C46" s="205"/>
      <c r="D46" s="205"/>
      <c r="E46" s="205"/>
      <c r="F46" s="205"/>
      <c r="G46" s="205"/>
      <c r="H46" s="205"/>
      <c r="I46" s="205"/>
      <c r="J46" s="205"/>
      <c r="K46" s="206"/>
      <c r="L46" s="206"/>
      <c r="M46" s="206"/>
      <c r="N46" s="206"/>
    </row>
    <row r="47" spans="1:14">
      <c r="A47" s="205"/>
      <c r="B47" s="205"/>
      <c r="C47" s="205"/>
      <c r="D47" s="205"/>
      <c r="E47" s="205"/>
      <c r="F47" s="205"/>
      <c r="G47" s="205"/>
      <c r="H47" s="205"/>
      <c r="I47" s="205"/>
      <c r="J47" s="205"/>
      <c r="K47" s="206"/>
      <c r="L47" s="206"/>
      <c r="M47" s="206"/>
      <c r="N47" s="206"/>
    </row>
    <row r="48" spans="1:14">
      <c r="A48" s="205"/>
      <c r="B48" s="205"/>
      <c r="C48" s="205"/>
      <c r="D48" s="205"/>
      <c r="E48" s="205"/>
      <c r="F48" s="205"/>
      <c r="G48" s="205"/>
      <c r="H48" s="205"/>
      <c r="I48" s="205"/>
      <c r="J48" s="205"/>
      <c r="K48" s="206"/>
      <c r="L48" s="206"/>
      <c r="M48" s="206"/>
      <c r="N48" s="206"/>
    </row>
    <row r="49" spans="1:14">
      <c r="A49" s="205"/>
      <c r="B49" s="205"/>
      <c r="C49" s="205"/>
      <c r="D49" s="205"/>
      <c r="E49" s="205"/>
      <c r="F49" s="205"/>
      <c r="G49" s="205"/>
      <c r="H49" s="205"/>
      <c r="I49" s="205"/>
      <c r="J49" s="205"/>
      <c r="K49" s="206"/>
      <c r="L49" s="206"/>
      <c r="M49" s="206"/>
      <c r="N49" s="206"/>
    </row>
    <row r="50" spans="1:14">
      <c r="A50" s="120"/>
      <c r="B50" s="120"/>
      <c r="C50" s="120"/>
      <c r="D50" s="120"/>
      <c r="E50" s="120"/>
      <c r="F50" s="120"/>
      <c r="G50" s="120"/>
      <c r="H50" s="120"/>
      <c r="I50" s="120"/>
      <c r="J50" s="120"/>
      <c r="K50" s="115"/>
      <c r="L50" s="116"/>
      <c r="M50" s="115"/>
      <c r="N50" s="116"/>
    </row>
  </sheetData>
  <mergeCells count="141">
    <mergeCell ref="A12:G12"/>
    <mergeCell ref="H12:N12"/>
    <mergeCell ref="A13:G13"/>
    <mergeCell ref="H13:N13"/>
    <mergeCell ref="A14:G14"/>
    <mergeCell ref="H14:N14"/>
    <mergeCell ref="A8:N8"/>
    <mergeCell ref="A9:G9"/>
    <mergeCell ref="H9:N9"/>
    <mergeCell ref="A10:G10"/>
    <mergeCell ref="H10:N10"/>
    <mergeCell ref="A11:G11"/>
    <mergeCell ref="H11:N11"/>
    <mergeCell ref="A18:G18"/>
    <mergeCell ref="H18:N18"/>
    <mergeCell ref="A19:G19"/>
    <mergeCell ref="H19:N19"/>
    <mergeCell ref="A20:G20"/>
    <mergeCell ref="H20:N20"/>
    <mergeCell ref="A15:G15"/>
    <mergeCell ref="H15:N15"/>
    <mergeCell ref="A16:G16"/>
    <mergeCell ref="H16:N16"/>
    <mergeCell ref="A17:G17"/>
    <mergeCell ref="H17:N17"/>
    <mergeCell ref="A24:G24"/>
    <mergeCell ref="H24:N24"/>
    <mergeCell ref="A25:G25"/>
    <mergeCell ref="H25:N25"/>
    <mergeCell ref="A26:G26"/>
    <mergeCell ref="H26:N26"/>
    <mergeCell ref="A21:G21"/>
    <mergeCell ref="H21:N21"/>
    <mergeCell ref="A22:G22"/>
    <mergeCell ref="H22:N22"/>
    <mergeCell ref="A23:G23"/>
    <mergeCell ref="H23:N23"/>
    <mergeCell ref="A27:N27"/>
    <mergeCell ref="A28:G28"/>
    <mergeCell ref="H28:N28"/>
    <mergeCell ref="A29:C29"/>
    <mergeCell ref="D29:E29"/>
    <mergeCell ref="F29:G29"/>
    <mergeCell ref="H29:J29"/>
    <mergeCell ref="K29:L29"/>
    <mergeCell ref="M29:N29"/>
    <mergeCell ref="A31:C31"/>
    <mergeCell ref="D31:E31"/>
    <mergeCell ref="F31:G31"/>
    <mergeCell ref="H31:J31"/>
    <mergeCell ref="K31:L31"/>
    <mergeCell ref="M31:N31"/>
    <mergeCell ref="A30:C30"/>
    <mergeCell ref="D30:E30"/>
    <mergeCell ref="F30:G30"/>
    <mergeCell ref="H30:J30"/>
    <mergeCell ref="K30:L30"/>
    <mergeCell ref="M30:N30"/>
    <mergeCell ref="A33:C33"/>
    <mergeCell ref="D33:E33"/>
    <mergeCell ref="F33:G33"/>
    <mergeCell ref="H33:J33"/>
    <mergeCell ref="K33:L33"/>
    <mergeCell ref="M33:N33"/>
    <mergeCell ref="A32:C32"/>
    <mergeCell ref="D32:E32"/>
    <mergeCell ref="F32:G32"/>
    <mergeCell ref="H32:J32"/>
    <mergeCell ref="K32:L32"/>
    <mergeCell ref="M32:N32"/>
    <mergeCell ref="A35:C35"/>
    <mergeCell ref="D35:E35"/>
    <mergeCell ref="F35:G35"/>
    <mergeCell ref="H35:J35"/>
    <mergeCell ref="K35:L35"/>
    <mergeCell ref="M35:N35"/>
    <mergeCell ref="A34:C34"/>
    <mergeCell ref="D34:E34"/>
    <mergeCell ref="F34:G34"/>
    <mergeCell ref="H34:J34"/>
    <mergeCell ref="K34:L34"/>
    <mergeCell ref="M34:N34"/>
    <mergeCell ref="A37:C37"/>
    <mergeCell ref="D37:E37"/>
    <mergeCell ref="F37:G37"/>
    <mergeCell ref="H37:J37"/>
    <mergeCell ref="K37:L37"/>
    <mergeCell ref="M37:N37"/>
    <mergeCell ref="A36:C36"/>
    <mergeCell ref="D36:E36"/>
    <mergeCell ref="F36:G36"/>
    <mergeCell ref="H36:J36"/>
    <mergeCell ref="K36:L36"/>
    <mergeCell ref="M36:N36"/>
    <mergeCell ref="A39:C39"/>
    <mergeCell ref="D39:E39"/>
    <mergeCell ref="F39:G39"/>
    <mergeCell ref="H39:J39"/>
    <mergeCell ref="K39:L39"/>
    <mergeCell ref="M39:N39"/>
    <mergeCell ref="A38:C38"/>
    <mergeCell ref="D38:E38"/>
    <mergeCell ref="F38:G38"/>
    <mergeCell ref="H38:J38"/>
    <mergeCell ref="K38:L38"/>
    <mergeCell ref="M38:N38"/>
    <mergeCell ref="A41:C41"/>
    <mergeCell ref="D41:E41"/>
    <mergeCell ref="F41:G41"/>
    <mergeCell ref="H41:J41"/>
    <mergeCell ref="K41:L41"/>
    <mergeCell ref="M41:N41"/>
    <mergeCell ref="A40:C40"/>
    <mergeCell ref="D40:E40"/>
    <mergeCell ref="F40:G40"/>
    <mergeCell ref="H40:J40"/>
    <mergeCell ref="K40:L40"/>
    <mergeCell ref="M40:N40"/>
    <mergeCell ref="A46:J46"/>
    <mergeCell ref="K46:L46"/>
    <mergeCell ref="M46:N46"/>
    <mergeCell ref="A47:J47"/>
    <mergeCell ref="K47:L47"/>
    <mergeCell ref="M47:N47"/>
    <mergeCell ref="A42:N42"/>
    <mergeCell ref="A43:J44"/>
    <mergeCell ref="K43:N43"/>
    <mergeCell ref="K44:L44"/>
    <mergeCell ref="M44:N44"/>
    <mergeCell ref="A45:J45"/>
    <mergeCell ref="K45:L45"/>
    <mergeCell ref="M45:N45"/>
    <mergeCell ref="A50:J50"/>
    <mergeCell ref="K50:L50"/>
    <mergeCell ref="M50:N50"/>
    <mergeCell ref="A48:J48"/>
    <mergeCell ref="K48:L48"/>
    <mergeCell ref="M48:N48"/>
    <mergeCell ref="A49:J49"/>
    <mergeCell ref="K49:L49"/>
    <mergeCell ref="M49:N49"/>
  </mergeCells>
  <dataValidations count="2">
    <dataValidation allowBlank="1" showInputMessage="1" showErrorMessage="1" promptTitle="Objetivos Alcançados" prompt="Descreva os objetivos alcançados" sqref="H10:N26" xr:uid="{03A9ABDF-A760-4EAB-BCDB-52E1CF48DF16}"/>
    <dataValidation allowBlank="1" showInputMessage="1" showErrorMessage="1" promptTitle="Objetivos Propostos" prompt="Descreva os objetivos propostos no momenta da incrição do projeto " sqref="A10:G26" xr:uid="{09FB614C-7A36-41D9-9033-CA86738AF677}"/>
  </dataValidations>
  <pageMargins left="0.51181102362204722" right="0.51181102362204722" top="0.78740157480314965" bottom="0.78740157480314965" header="0.31496062992125984" footer="0.31496062992125984"/>
  <pageSetup paperSize="9" scale="74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4097" r:id="rId4">
          <objectPr defaultSize="0" autoPict="0" r:id="rId5">
            <anchor moveWithCells="1">
              <from>
                <xdr:col>7</xdr:col>
                <xdr:colOff>579120</xdr:colOff>
                <xdr:row>0</xdr:row>
                <xdr:rowOff>22860</xdr:rowOff>
              </from>
              <to>
                <xdr:col>8</xdr:col>
                <xdr:colOff>556260</xdr:colOff>
                <xdr:row>3</xdr:row>
                <xdr:rowOff>121920</xdr:rowOff>
              </to>
            </anchor>
          </objectPr>
        </oleObject>
      </mc:Choice>
      <mc:Fallback>
        <oleObject progId="Word.Picture.8" shapeId="409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1294C-9D30-4639-AACF-D38789E21829}">
  <sheetPr>
    <pageSetUpPr fitToPage="1"/>
  </sheetPr>
  <dimension ref="A1:Q102"/>
  <sheetViews>
    <sheetView topLeftCell="B18" workbookViewId="0">
      <selection activeCell="G71" sqref="G71:M71"/>
    </sheetView>
  </sheetViews>
  <sheetFormatPr defaultRowHeight="14.4"/>
  <cols>
    <col min="2" max="2" width="14.6640625" customWidth="1"/>
    <col min="3" max="3" width="16.44140625" customWidth="1"/>
    <col min="4" max="4" width="18.5546875" customWidth="1"/>
    <col min="5" max="5" width="22.5546875" customWidth="1"/>
    <col min="6" max="6" width="38.44140625" customWidth="1"/>
    <col min="13" max="13" width="17" customWidth="1"/>
    <col min="14" max="14" width="5.77734375" customWidth="1"/>
  </cols>
  <sheetData>
    <row r="1" spans="1:17">
      <c r="M1" s="61" t="s">
        <v>55</v>
      </c>
      <c r="N1" s="62"/>
      <c r="O1" s="62"/>
      <c r="P1" s="62"/>
      <c r="Q1" s="62"/>
    </row>
    <row r="2" spans="1:17">
      <c r="M2" s="63" t="s">
        <v>56</v>
      </c>
      <c r="N2" s="64"/>
      <c r="O2" s="64"/>
      <c r="P2" s="64"/>
      <c r="Q2" s="64"/>
    </row>
    <row r="3" spans="1:17">
      <c r="M3" s="65" t="s">
        <v>57</v>
      </c>
    </row>
    <row r="4" spans="1:17">
      <c r="M4" s="65" t="s">
        <v>58</v>
      </c>
    </row>
    <row r="5" spans="1:17">
      <c r="A5" s="166" t="s">
        <v>0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8"/>
    </row>
    <row r="6" spans="1:17">
      <c r="A6" s="238"/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40"/>
    </row>
    <row r="7" spans="1:1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3"/>
    </row>
    <row r="8" spans="1:17">
      <c r="A8" s="241" t="s">
        <v>14</v>
      </c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2"/>
      <c r="O8" s="242"/>
      <c r="P8" s="243"/>
    </row>
    <row r="9" spans="1:17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</row>
    <row r="10" spans="1:17">
      <c r="A10" s="244" t="s">
        <v>1</v>
      </c>
      <c r="B10" s="244"/>
      <c r="C10" s="244"/>
      <c r="D10" s="245" t="s">
        <v>15</v>
      </c>
      <c r="E10" s="245"/>
      <c r="F10" s="245"/>
      <c r="G10" s="246"/>
      <c r="H10" s="246"/>
      <c r="I10" s="246"/>
      <c r="J10" s="246"/>
      <c r="K10" s="246"/>
      <c r="L10" s="246"/>
      <c r="M10" s="246"/>
      <c r="N10" s="8" t="s">
        <v>2</v>
      </c>
      <c r="O10" s="247">
        <v>50000</v>
      </c>
      <c r="P10" s="247"/>
    </row>
    <row r="11" spans="1:17">
      <c r="A11" s="7" t="s">
        <v>3</v>
      </c>
      <c r="B11" s="7"/>
      <c r="C11" s="7"/>
      <c r="D11" s="245" t="s">
        <v>19</v>
      </c>
      <c r="E11" s="245"/>
      <c r="F11" s="245"/>
      <c r="G11" s="246"/>
      <c r="H11" s="246"/>
      <c r="I11" s="246"/>
      <c r="J11" s="246"/>
      <c r="K11" s="246"/>
      <c r="L11" s="246"/>
      <c r="M11" s="246"/>
      <c r="N11" s="8" t="s">
        <v>2</v>
      </c>
      <c r="O11" s="247"/>
      <c r="P11" s="247"/>
    </row>
    <row r="12" spans="1:17">
      <c r="A12" s="125"/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77"/>
    </row>
    <row r="13" spans="1:17">
      <c r="A13" s="9" t="s">
        <v>4</v>
      </c>
      <c r="B13" s="9" t="s">
        <v>5</v>
      </c>
      <c r="C13" s="9" t="s">
        <v>16</v>
      </c>
      <c r="D13" s="10" t="s">
        <v>6</v>
      </c>
      <c r="E13" s="26" t="s">
        <v>18</v>
      </c>
      <c r="F13" s="26" t="s">
        <v>17</v>
      </c>
      <c r="G13" s="248" t="s">
        <v>7</v>
      </c>
      <c r="H13" s="249"/>
      <c r="I13" s="249"/>
      <c r="J13" s="249"/>
      <c r="K13" s="249"/>
      <c r="L13" s="249"/>
      <c r="M13" s="250"/>
      <c r="N13" s="9" t="s">
        <v>8</v>
      </c>
      <c r="O13" s="251" t="s">
        <v>9</v>
      </c>
      <c r="P13" s="252"/>
    </row>
    <row r="14" spans="1:17">
      <c r="A14" s="33">
        <v>1</v>
      </c>
      <c r="B14" s="86">
        <v>45811</v>
      </c>
      <c r="C14" s="28">
        <v>13113</v>
      </c>
      <c r="D14" s="28"/>
      <c r="E14" s="30" t="s">
        <v>105</v>
      </c>
      <c r="F14" s="29" t="s">
        <v>96</v>
      </c>
      <c r="G14" s="30" t="s">
        <v>10</v>
      </c>
      <c r="H14" s="31"/>
      <c r="I14" s="31"/>
      <c r="J14" s="31"/>
      <c r="K14" s="31"/>
      <c r="L14" s="31"/>
      <c r="M14" s="34"/>
      <c r="N14" s="32"/>
      <c r="O14" s="224">
        <f>50000-48617.55</f>
        <v>1382.4499999999971</v>
      </c>
      <c r="P14" s="225"/>
    </row>
    <row r="15" spans="1:17">
      <c r="A15" s="11">
        <v>2</v>
      </c>
      <c r="B15" s="87">
        <v>45813</v>
      </c>
      <c r="C15" s="88">
        <v>13113</v>
      </c>
      <c r="D15" s="12"/>
      <c r="E15" s="30" t="s">
        <v>105</v>
      </c>
      <c r="F15" s="29" t="s">
        <v>96</v>
      </c>
      <c r="G15" s="229" t="s">
        <v>97</v>
      </c>
      <c r="H15" s="230"/>
      <c r="I15" s="230"/>
      <c r="J15" s="230"/>
      <c r="K15" s="230"/>
      <c r="L15" s="230"/>
      <c r="M15" s="231"/>
      <c r="N15" s="13"/>
      <c r="O15" s="224">
        <v>75.400000000000006</v>
      </c>
      <c r="P15" s="225"/>
    </row>
    <row r="16" spans="1:17">
      <c r="A16" s="11">
        <v>3</v>
      </c>
      <c r="B16" s="87">
        <v>45838</v>
      </c>
      <c r="C16">
        <v>63001</v>
      </c>
      <c r="D16" s="85" t="s">
        <v>107</v>
      </c>
      <c r="E16" t="s">
        <v>106</v>
      </c>
      <c r="F16" s="30" t="s">
        <v>98</v>
      </c>
      <c r="G16" s="89" t="s">
        <v>99</v>
      </c>
      <c r="H16" s="15"/>
      <c r="I16" s="15"/>
      <c r="J16" s="15"/>
      <c r="K16" s="15"/>
      <c r="L16" s="15"/>
      <c r="M16" s="16"/>
      <c r="N16" s="13"/>
      <c r="O16" s="224">
        <v>2506.8000000000002</v>
      </c>
      <c r="P16" s="225"/>
    </row>
    <row r="17" spans="1:16">
      <c r="A17" s="11">
        <v>4</v>
      </c>
      <c r="B17" s="87">
        <v>45838</v>
      </c>
      <c r="C17" s="88">
        <v>63002</v>
      </c>
      <c r="D17" s="85" t="s">
        <v>100</v>
      </c>
      <c r="E17" s="30" t="s">
        <v>102</v>
      </c>
      <c r="F17" s="30" t="s">
        <v>101</v>
      </c>
      <c r="G17" s="161" t="s">
        <v>103</v>
      </c>
      <c r="H17" s="233"/>
      <c r="I17" s="233"/>
      <c r="J17" s="233"/>
      <c r="K17" s="233"/>
      <c r="L17" s="233"/>
      <c r="M17" s="234"/>
      <c r="N17" s="13"/>
      <c r="O17" s="224">
        <v>150</v>
      </c>
      <c r="P17" s="225"/>
    </row>
    <row r="18" spans="1:16">
      <c r="A18" s="11">
        <v>5</v>
      </c>
      <c r="B18" s="87">
        <v>45838</v>
      </c>
      <c r="C18" s="88">
        <v>63003</v>
      </c>
      <c r="D18" s="85" t="s">
        <v>100</v>
      </c>
      <c r="E18" s="30" t="s">
        <v>102</v>
      </c>
      <c r="F18" s="30" t="s">
        <v>101</v>
      </c>
      <c r="G18" s="161" t="s">
        <v>104</v>
      </c>
      <c r="H18" s="233"/>
      <c r="I18" s="233"/>
      <c r="J18" s="233"/>
      <c r="K18" s="233"/>
      <c r="L18" s="233"/>
      <c r="M18" s="234"/>
      <c r="N18" s="13"/>
      <c r="O18" s="224">
        <v>150</v>
      </c>
      <c r="P18" s="225"/>
    </row>
    <row r="19" spans="1:16">
      <c r="A19" s="11">
        <v>6</v>
      </c>
      <c r="B19" s="87">
        <v>45839</v>
      </c>
      <c r="C19" s="88">
        <v>9903</v>
      </c>
      <c r="D19" s="85" t="s">
        <v>109</v>
      </c>
      <c r="E19" t="s">
        <v>110</v>
      </c>
      <c r="F19" s="30" t="s">
        <v>111</v>
      </c>
      <c r="G19" s="221" t="s">
        <v>99</v>
      </c>
      <c r="H19" s="222"/>
      <c r="I19" s="222"/>
      <c r="J19" s="222"/>
      <c r="K19" s="222"/>
      <c r="L19" s="222"/>
      <c r="M19" s="223"/>
      <c r="N19" s="13"/>
      <c r="O19" s="224">
        <v>2506.8000000000002</v>
      </c>
      <c r="P19" s="225"/>
    </row>
    <row r="20" spans="1:16">
      <c r="A20" s="11">
        <v>7</v>
      </c>
      <c r="B20" s="87">
        <v>45845</v>
      </c>
      <c r="C20" s="88">
        <v>881881</v>
      </c>
      <c r="D20" s="12" t="s">
        <v>131</v>
      </c>
      <c r="E20" s="30" t="s">
        <v>105</v>
      </c>
      <c r="F20" s="30" t="s">
        <v>96</v>
      </c>
      <c r="G20" s="229" t="s">
        <v>97</v>
      </c>
      <c r="H20" s="230"/>
      <c r="I20" s="230"/>
      <c r="J20" s="230"/>
      <c r="K20" s="230"/>
      <c r="L20" s="230"/>
      <c r="M20" s="231"/>
      <c r="N20" s="13"/>
      <c r="O20" s="224">
        <v>75.400000000000006</v>
      </c>
      <c r="P20" s="225"/>
    </row>
    <row r="21" spans="1:16">
      <c r="A21" s="11">
        <v>8</v>
      </c>
      <c r="B21" s="87">
        <v>45847</v>
      </c>
      <c r="C21" s="12"/>
      <c r="D21" s="85" t="s">
        <v>100</v>
      </c>
      <c r="E21" s="30" t="s">
        <v>102</v>
      </c>
      <c r="F21" s="30" t="s">
        <v>101</v>
      </c>
      <c r="G21" s="161" t="s">
        <v>112</v>
      </c>
      <c r="H21" s="233"/>
      <c r="I21" s="233"/>
      <c r="J21" s="233"/>
      <c r="K21" s="233"/>
      <c r="L21" s="233"/>
      <c r="M21" s="234"/>
      <c r="N21" s="13"/>
      <c r="O21" s="224">
        <v>100</v>
      </c>
      <c r="P21" s="225"/>
    </row>
    <row r="22" spans="1:16">
      <c r="A22" s="11">
        <v>9</v>
      </c>
      <c r="B22" s="87">
        <v>45847</v>
      </c>
      <c r="C22" s="88">
        <v>70902</v>
      </c>
      <c r="D22" s="85" t="s">
        <v>113</v>
      </c>
      <c r="E22" t="s">
        <v>114</v>
      </c>
      <c r="F22" s="30" t="s">
        <v>115</v>
      </c>
      <c r="G22" s="89" t="s">
        <v>116</v>
      </c>
      <c r="H22" s="15"/>
      <c r="I22" s="15"/>
      <c r="J22" s="15"/>
      <c r="K22" s="15"/>
      <c r="L22" s="15"/>
      <c r="M22" s="16"/>
      <c r="N22" s="13"/>
      <c r="O22" s="224">
        <v>1680</v>
      </c>
      <c r="P22" s="225"/>
    </row>
    <row r="23" spans="1:16">
      <c r="A23" s="11">
        <v>10</v>
      </c>
      <c r="B23" s="87">
        <v>45856</v>
      </c>
      <c r="C23" s="92">
        <v>71801</v>
      </c>
      <c r="D23" s="12" t="s">
        <v>117</v>
      </c>
      <c r="E23" s="27"/>
      <c r="F23" s="30" t="s">
        <v>118</v>
      </c>
      <c r="G23" s="232" t="s">
        <v>129</v>
      </c>
      <c r="H23" s="233"/>
      <c r="I23" s="233"/>
      <c r="J23" s="233"/>
      <c r="K23" s="233"/>
      <c r="L23" s="233"/>
      <c r="M23" s="234"/>
      <c r="N23" s="13"/>
      <c r="O23" s="224">
        <v>1886.4</v>
      </c>
      <c r="P23" s="225"/>
    </row>
    <row r="24" spans="1:16">
      <c r="A24" s="11">
        <v>11</v>
      </c>
      <c r="B24" s="87">
        <v>45874</v>
      </c>
      <c r="C24" s="88">
        <v>881882</v>
      </c>
      <c r="D24" s="12" t="s">
        <v>131</v>
      </c>
      <c r="E24" s="30" t="s">
        <v>105</v>
      </c>
      <c r="F24" s="30" t="s">
        <v>96</v>
      </c>
      <c r="G24" s="229" t="s">
        <v>97</v>
      </c>
      <c r="H24" s="230"/>
      <c r="I24" s="230"/>
      <c r="J24" s="230"/>
      <c r="K24" s="230"/>
      <c r="L24" s="230"/>
      <c r="M24" s="231"/>
      <c r="N24" s="13"/>
      <c r="O24" s="224">
        <v>75.400000000000006</v>
      </c>
      <c r="P24" s="225"/>
    </row>
    <row r="25" spans="1:16">
      <c r="A25" s="11">
        <v>12</v>
      </c>
      <c r="B25" s="87">
        <v>45883</v>
      </c>
      <c r="C25" s="88">
        <v>81401</v>
      </c>
      <c r="D25" s="12" t="s">
        <v>117</v>
      </c>
      <c r="E25" s="27"/>
      <c r="F25" s="30" t="s">
        <v>118</v>
      </c>
      <c r="G25" s="232" t="s">
        <v>128</v>
      </c>
      <c r="H25" s="233"/>
      <c r="I25" s="233"/>
      <c r="J25" s="233"/>
      <c r="K25" s="233"/>
      <c r="L25" s="233"/>
      <c r="M25" s="234"/>
      <c r="N25" s="13"/>
      <c r="O25" s="224">
        <v>620</v>
      </c>
      <c r="P25" s="225"/>
    </row>
    <row r="26" spans="1:16">
      <c r="A26" s="11">
        <v>13</v>
      </c>
      <c r="B26" s="87">
        <v>45883</v>
      </c>
      <c r="C26" s="88">
        <v>81402</v>
      </c>
      <c r="D26" s="12" t="s">
        <v>121</v>
      </c>
      <c r="E26" t="s">
        <v>120</v>
      </c>
      <c r="F26" s="30" t="s">
        <v>122</v>
      </c>
      <c r="G26" s="14" t="s">
        <v>123</v>
      </c>
      <c r="H26" s="15"/>
      <c r="I26" s="15" t="s">
        <v>124</v>
      </c>
      <c r="J26" s="15"/>
      <c r="K26" s="15"/>
      <c r="L26" s="15"/>
      <c r="M26" s="16"/>
      <c r="N26" s="13"/>
      <c r="O26" s="224">
        <v>579.88</v>
      </c>
      <c r="P26" s="225"/>
    </row>
    <row r="27" spans="1:16">
      <c r="A27" s="11">
        <v>14</v>
      </c>
      <c r="B27" s="87">
        <v>45883</v>
      </c>
      <c r="C27" s="88">
        <v>81403</v>
      </c>
      <c r="D27" s="12" t="s">
        <v>151</v>
      </c>
      <c r="E27" s="94" t="s">
        <v>126</v>
      </c>
      <c r="F27" s="30" t="s">
        <v>127</v>
      </c>
      <c r="G27" s="232" t="s">
        <v>125</v>
      </c>
      <c r="H27" s="233"/>
      <c r="I27" s="233"/>
      <c r="J27" s="233"/>
      <c r="K27" s="233"/>
      <c r="L27" s="233"/>
      <c r="M27" s="234"/>
      <c r="N27" s="13"/>
      <c r="O27" s="224">
        <v>287.02</v>
      </c>
      <c r="P27" s="225"/>
    </row>
    <row r="28" spans="1:16">
      <c r="A28" s="11">
        <v>15</v>
      </c>
      <c r="B28" s="87">
        <v>45905</v>
      </c>
      <c r="C28" s="88">
        <v>90501</v>
      </c>
      <c r="D28" s="12" t="s">
        <v>130</v>
      </c>
      <c r="E28" s="94" t="s">
        <v>110</v>
      </c>
      <c r="F28" s="30" t="s">
        <v>111</v>
      </c>
      <c r="G28" s="221" t="s">
        <v>99</v>
      </c>
      <c r="H28" s="222"/>
      <c r="I28" s="222"/>
      <c r="J28" s="222"/>
      <c r="K28" s="222"/>
      <c r="L28" s="222"/>
      <c r="M28" s="223"/>
      <c r="N28" s="13"/>
      <c r="O28" s="224">
        <v>2670</v>
      </c>
      <c r="P28" s="225"/>
    </row>
    <row r="29" spans="1:16">
      <c r="A29" s="11">
        <v>16</v>
      </c>
      <c r="B29" s="87">
        <v>45905</v>
      </c>
      <c r="C29" s="88">
        <v>882481</v>
      </c>
      <c r="D29" s="12" t="s">
        <v>131</v>
      </c>
      <c r="E29" s="30" t="s">
        <v>105</v>
      </c>
      <c r="F29" s="30" t="s">
        <v>96</v>
      </c>
      <c r="G29" s="229" t="s">
        <v>97</v>
      </c>
      <c r="H29" s="230"/>
      <c r="I29" s="230"/>
      <c r="J29" s="230"/>
      <c r="K29" s="230"/>
      <c r="L29" s="230"/>
      <c r="M29" s="231"/>
      <c r="N29" s="13"/>
      <c r="O29" s="224">
        <v>81.400000000000006</v>
      </c>
      <c r="P29" s="225"/>
    </row>
    <row r="30" spans="1:16">
      <c r="A30" s="11">
        <v>17</v>
      </c>
      <c r="B30" s="87">
        <v>45908</v>
      </c>
      <c r="C30" s="88">
        <v>9903</v>
      </c>
      <c r="D30" s="12" t="s">
        <v>175</v>
      </c>
      <c r="E30" t="s">
        <v>106</v>
      </c>
      <c r="F30" s="30" t="s">
        <v>98</v>
      </c>
      <c r="G30" s="89" t="s">
        <v>99</v>
      </c>
      <c r="H30" s="15"/>
      <c r="I30" s="15"/>
      <c r="J30" s="15"/>
      <c r="K30" s="15"/>
      <c r="L30" s="15"/>
      <c r="M30" s="16"/>
      <c r="N30" s="13"/>
      <c r="O30" s="224">
        <v>2670</v>
      </c>
      <c r="P30" s="225"/>
    </row>
    <row r="31" spans="1:16">
      <c r="A31" s="11">
        <v>18</v>
      </c>
      <c r="B31" s="87">
        <v>45916</v>
      </c>
      <c r="C31" s="88">
        <v>91601</v>
      </c>
      <c r="D31" s="12" t="s">
        <v>132</v>
      </c>
      <c r="E31" s="94" t="s">
        <v>110</v>
      </c>
      <c r="F31" s="30" t="s">
        <v>111</v>
      </c>
      <c r="G31" s="232" t="s">
        <v>133</v>
      </c>
      <c r="H31" s="233"/>
      <c r="I31" s="233"/>
      <c r="J31" s="233"/>
      <c r="K31" s="233"/>
      <c r="L31" s="233"/>
      <c r="M31" s="234"/>
      <c r="N31" s="13"/>
      <c r="O31" s="224">
        <v>252.35</v>
      </c>
      <c r="P31" s="225"/>
    </row>
    <row r="32" spans="1:16">
      <c r="A32" s="11">
        <v>19</v>
      </c>
      <c r="B32" s="87">
        <v>45916</v>
      </c>
      <c r="C32" s="88">
        <v>91602</v>
      </c>
      <c r="D32" s="12" t="s">
        <v>134</v>
      </c>
      <c r="E32" t="s">
        <v>110</v>
      </c>
      <c r="F32" s="30" t="s">
        <v>111</v>
      </c>
      <c r="G32" s="232" t="s">
        <v>145</v>
      </c>
      <c r="H32" s="233"/>
      <c r="I32" s="233"/>
      <c r="J32" s="233"/>
      <c r="K32" s="233"/>
      <c r="L32" s="233"/>
      <c r="M32" s="234"/>
      <c r="N32" s="13"/>
      <c r="O32" s="224">
        <v>142.58000000000001</v>
      </c>
      <c r="P32" s="225"/>
    </row>
    <row r="33" spans="1:16">
      <c r="A33" s="11">
        <v>20</v>
      </c>
      <c r="B33" s="87">
        <v>45916</v>
      </c>
      <c r="C33" s="88">
        <v>842591</v>
      </c>
      <c r="D33" s="12" t="s">
        <v>131</v>
      </c>
      <c r="E33" s="30" t="s">
        <v>105</v>
      </c>
      <c r="F33" s="30" t="s">
        <v>96</v>
      </c>
      <c r="G33" s="229" t="s">
        <v>135</v>
      </c>
      <c r="H33" s="230"/>
      <c r="I33" s="230"/>
      <c r="J33" s="230"/>
      <c r="K33" s="230"/>
      <c r="L33" s="230"/>
      <c r="M33" s="231"/>
      <c r="N33" s="13"/>
      <c r="O33" s="224">
        <v>1.41</v>
      </c>
      <c r="P33" s="225"/>
    </row>
    <row r="34" spans="1:16">
      <c r="A34" s="11">
        <v>21</v>
      </c>
      <c r="B34" s="87">
        <v>45917</v>
      </c>
      <c r="C34" s="88">
        <v>13105</v>
      </c>
      <c r="D34" s="12" t="s">
        <v>136</v>
      </c>
      <c r="E34" s="30" t="s">
        <v>137</v>
      </c>
      <c r="F34" s="30" t="s">
        <v>138</v>
      </c>
      <c r="G34" s="14" t="s">
        <v>139</v>
      </c>
      <c r="H34" s="15"/>
      <c r="I34" s="15"/>
      <c r="J34" s="15"/>
      <c r="K34" s="15"/>
      <c r="L34" s="15"/>
      <c r="M34" s="16"/>
      <c r="N34" s="13"/>
      <c r="O34" s="224">
        <v>2034.09</v>
      </c>
      <c r="P34" s="225"/>
    </row>
    <row r="35" spans="1:16">
      <c r="A35" s="11"/>
      <c r="B35" s="87">
        <v>45918</v>
      </c>
      <c r="C35" s="88">
        <v>91801</v>
      </c>
      <c r="D35" s="12" t="s">
        <v>117</v>
      </c>
      <c r="E35" s="30"/>
      <c r="F35" s="30" t="s">
        <v>118</v>
      </c>
      <c r="G35" s="232" t="s">
        <v>197</v>
      </c>
      <c r="H35" s="233"/>
      <c r="I35" s="233"/>
      <c r="J35" s="233"/>
      <c r="K35" s="233"/>
      <c r="L35" s="233"/>
      <c r="M35" s="234"/>
      <c r="N35" s="13"/>
      <c r="O35" s="237">
        <v>1860</v>
      </c>
      <c r="P35" s="225"/>
    </row>
    <row r="36" spans="1:16">
      <c r="A36" s="11">
        <v>22</v>
      </c>
      <c r="B36" s="87">
        <v>45919</v>
      </c>
      <c r="C36" s="88">
        <v>9903</v>
      </c>
      <c r="D36" s="12">
        <v>22162</v>
      </c>
      <c r="E36" s="30" t="s">
        <v>140</v>
      </c>
      <c r="F36" s="30" t="s">
        <v>142</v>
      </c>
      <c r="G36" s="232" t="s">
        <v>141</v>
      </c>
      <c r="H36" s="233"/>
      <c r="I36" s="233"/>
      <c r="J36" s="233"/>
      <c r="K36" s="233"/>
      <c r="L36" s="233"/>
      <c r="M36" s="234"/>
      <c r="N36" s="13"/>
      <c r="O36" s="224">
        <v>1292</v>
      </c>
      <c r="P36" s="225"/>
    </row>
    <row r="37" spans="1:16">
      <c r="A37" s="11">
        <v>23</v>
      </c>
      <c r="B37" s="87">
        <v>45925</v>
      </c>
      <c r="C37" s="88">
        <v>92501</v>
      </c>
      <c r="D37" s="12" t="s">
        <v>144</v>
      </c>
      <c r="E37" s="94" t="s">
        <v>110</v>
      </c>
      <c r="F37" s="30" t="s">
        <v>111</v>
      </c>
      <c r="G37" s="232" t="s">
        <v>173</v>
      </c>
      <c r="H37" s="233"/>
      <c r="I37" s="233"/>
      <c r="J37" s="233"/>
      <c r="K37" s="233"/>
      <c r="L37" s="233"/>
      <c r="M37" s="234"/>
      <c r="N37" s="13"/>
      <c r="O37" s="224">
        <v>205.87</v>
      </c>
      <c r="P37" s="225"/>
    </row>
    <row r="38" spans="1:16">
      <c r="A38" s="11">
        <v>24</v>
      </c>
      <c r="B38" s="87">
        <v>45925</v>
      </c>
      <c r="C38" s="88">
        <v>92502</v>
      </c>
      <c r="D38" s="12" t="s">
        <v>143</v>
      </c>
      <c r="E38" s="94" t="s">
        <v>110</v>
      </c>
      <c r="F38" s="30" t="s">
        <v>111</v>
      </c>
      <c r="G38" s="232" t="s">
        <v>174</v>
      </c>
      <c r="H38" s="233"/>
      <c r="I38" s="233"/>
      <c r="J38" s="233"/>
      <c r="K38" s="233"/>
      <c r="L38" s="233"/>
      <c r="M38" s="234"/>
      <c r="N38" s="13"/>
      <c r="O38" s="224">
        <v>105.4</v>
      </c>
      <c r="P38" s="225"/>
    </row>
    <row r="39" spans="1:16">
      <c r="A39" s="11">
        <v>25</v>
      </c>
      <c r="B39" s="87">
        <v>45925</v>
      </c>
      <c r="C39" s="88">
        <v>882481</v>
      </c>
      <c r="D39" s="12" t="s">
        <v>131</v>
      </c>
      <c r="E39" s="30" t="s">
        <v>105</v>
      </c>
      <c r="F39" s="30" t="s">
        <v>96</v>
      </c>
      <c r="G39" s="229" t="s">
        <v>97</v>
      </c>
      <c r="H39" s="230"/>
      <c r="I39" s="230"/>
      <c r="J39" s="230"/>
      <c r="K39" s="230"/>
      <c r="L39" s="230"/>
      <c r="M39" s="231"/>
      <c r="N39" s="13"/>
      <c r="O39" s="224">
        <v>3.07</v>
      </c>
      <c r="P39" s="225"/>
    </row>
    <row r="40" spans="1:16">
      <c r="A40" s="11">
        <v>26</v>
      </c>
      <c r="B40" s="87">
        <v>45933</v>
      </c>
      <c r="C40">
        <v>100301</v>
      </c>
      <c r="D40" s="12" t="s">
        <v>146</v>
      </c>
      <c r="E40" s="94" t="s">
        <v>110</v>
      </c>
      <c r="F40" s="30" t="s">
        <v>111</v>
      </c>
      <c r="G40" s="232" t="s">
        <v>147</v>
      </c>
      <c r="H40" s="233"/>
      <c r="I40" s="233"/>
      <c r="J40" s="233"/>
      <c r="K40" s="233"/>
      <c r="L40" s="233"/>
      <c r="M40" s="234"/>
      <c r="N40" s="13"/>
      <c r="O40" s="224">
        <v>730</v>
      </c>
      <c r="P40" s="225"/>
    </row>
    <row r="41" spans="1:16">
      <c r="A41" s="11">
        <v>27</v>
      </c>
      <c r="B41" s="87">
        <v>45933</v>
      </c>
      <c r="C41">
        <v>100302</v>
      </c>
      <c r="D41" s="12" t="s">
        <v>160</v>
      </c>
      <c r="E41" s="30" t="s">
        <v>161</v>
      </c>
      <c r="F41" s="30" t="s">
        <v>148</v>
      </c>
      <c r="G41" s="14" t="s">
        <v>149</v>
      </c>
      <c r="H41" s="15"/>
      <c r="I41" s="15"/>
      <c r="J41" s="15"/>
      <c r="K41" s="15"/>
      <c r="L41" s="15"/>
      <c r="M41" s="16"/>
      <c r="N41" s="13"/>
      <c r="O41" s="224">
        <v>500</v>
      </c>
      <c r="P41" s="225"/>
    </row>
    <row r="42" spans="1:16">
      <c r="A42" s="11">
        <v>28</v>
      </c>
      <c r="B42" s="87">
        <v>45933</v>
      </c>
      <c r="C42" s="88">
        <v>100303</v>
      </c>
      <c r="D42" s="12" t="s">
        <v>150</v>
      </c>
      <c r="E42" t="s">
        <v>106</v>
      </c>
      <c r="F42" s="30" t="s">
        <v>98</v>
      </c>
      <c r="G42" s="232" t="s">
        <v>147</v>
      </c>
      <c r="H42" s="233"/>
      <c r="I42" s="233"/>
      <c r="J42" s="233"/>
      <c r="K42" s="233"/>
      <c r="L42" s="233"/>
      <c r="M42" s="234"/>
      <c r="N42" s="13"/>
      <c r="O42" s="224">
        <v>730</v>
      </c>
      <c r="P42" s="225"/>
    </row>
    <row r="43" spans="1:16">
      <c r="A43" s="11">
        <v>29</v>
      </c>
      <c r="B43" s="87">
        <v>45936</v>
      </c>
      <c r="C43" s="94">
        <v>100601</v>
      </c>
      <c r="D43" s="12">
        <v>103</v>
      </c>
      <c r="E43" s="30" t="s">
        <v>162</v>
      </c>
      <c r="F43" s="30" t="s">
        <v>163</v>
      </c>
      <c r="G43" s="14" t="s">
        <v>152</v>
      </c>
      <c r="H43" s="15"/>
      <c r="I43" s="15"/>
      <c r="J43" s="15"/>
      <c r="K43" s="15"/>
      <c r="L43" s="15"/>
      <c r="M43" s="16"/>
      <c r="N43" s="13"/>
      <c r="O43" s="224">
        <v>660</v>
      </c>
      <c r="P43" s="225"/>
    </row>
    <row r="44" spans="1:16">
      <c r="A44" s="11">
        <v>30</v>
      </c>
      <c r="B44" s="87">
        <v>45936</v>
      </c>
      <c r="C44" s="94">
        <v>100602</v>
      </c>
      <c r="D44" s="12">
        <v>104</v>
      </c>
      <c r="E44" s="30" t="s">
        <v>162</v>
      </c>
      <c r="F44" s="30" t="s">
        <v>163</v>
      </c>
      <c r="G44" s="14" t="s">
        <v>153</v>
      </c>
      <c r="H44" s="15"/>
      <c r="I44" s="15"/>
      <c r="J44" s="15"/>
      <c r="K44" s="15"/>
      <c r="L44" s="15"/>
      <c r="M44" s="16"/>
      <c r="N44" s="13"/>
      <c r="O44" s="224">
        <v>780</v>
      </c>
      <c r="P44" s="225"/>
    </row>
    <row r="45" spans="1:16">
      <c r="A45" s="11">
        <v>31</v>
      </c>
      <c r="B45" s="87">
        <v>45936</v>
      </c>
      <c r="C45" s="95">
        <v>84279110</v>
      </c>
      <c r="D45" s="12" t="s">
        <v>131</v>
      </c>
      <c r="E45" s="30" t="s">
        <v>105</v>
      </c>
      <c r="F45" s="30" t="s">
        <v>96</v>
      </c>
      <c r="G45" s="229" t="s">
        <v>97</v>
      </c>
      <c r="H45" s="230"/>
      <c r="I45" s="230"/>
      <c r="J45" s="230"/>
      <c r="K45" s="230"/>
      <c r="L45" s="230"/>
      <c r="M45" s="231"/>
      <c r="N45" s="13"/>
      <c r="O45" s="224">
        <v>81.400000000000006</v>
      </c>
      <c r="P45" s="225"/>
    </row>
    <row r="46" spans="1:16">
      <c r="A46" s="11">
        <v>32</v>
      </c>
      <c r="B46" s="87">
        <v>45936</v>
      </c>
      <c r="C46" s="94">
        <v>842791100</v>
      </c>
      <c r="D46" s="12" t="s">
        <v>154</v>
      </c>
      <c r="E46" s="30" t="s">
        <v>105</v>
      </c>
      <c r="F46" s="30" t="s">
        <v>96</v>
      </c>
      <c r="G46" s="229" t="s">
        <v>155</v>
      </c>
      <c r="H46" s="230"/>
      <c r="I46" s="230"/>
      <c r="J46" s="230"/>
      <c r="K46" s="230"/>
      <c r="L46" s="230"/>
      <c r="M46" s="231"/>
      <c r="N46" s="13"/>
      <c r="O46" s="224">
        <v>7.72</v>
      </c>
      <c r="P46" s="225"/>
    </row>
    <row r="47" spans="1:16">
      <c r="A47" s="11">
        <v>33</v>
      </c>
      <c r="B47" s="87">
        <v>45940</v>
      </c>
      <c r="C47">
        <v>101001</v>
      </c>
      <c r="D47" s="12">
        <v>105</v>
      </c>
      <c r="E47" s="30" t="s">
        <v>162</v>
      </c>
      <c r="F47" s="30" t="s">
        <v>163</v>
      </c>
      <c r="G47" s="14" t="s">
        <v>164</v>
      </c>
      <c r="H47" s="15"/>
      <c r="I47" s="15"/>
      <c r="J47" s="15"/>
      <c r="K47" s="15"/>
      <c r="L47" s="15"/>
      <c r="M47" s="16"/>
      <c r="N47" s="13"/>
      <c r="O47" s="224">
        <v>120</v>
      </c>
      <c r="P47" s="225"/>
    </row>
    <row r="48" spans="1:16">
      <c r="A48" s="11">
        <v>34</v>
      </c>
      <c r="B48" s="87">
        <v>45936</v>
      </c>
      <c r="C48">
        <v>892831200</v>
      </c>
      <c r="D48" s="12" t="s">
        <v>154</v>
      </c>
      <c r="E48" s="30" t="s">
        <v>105</v>
      </c>
      <c r="F48" s="30" t="s">
        <v>96</v>
      </c>
      <c r="G48" s="229" t="s">
        <v>155</v>
      </c>
      <c r="H48" s="230"/>
      <c r="I48" s="230"/>
      <c r="J48" s="230"/>
      <c r="K48" s="230"/>
      <c r="L48" s="230"/>
      <c r="M48" s="231"/>
      <c r="N48" s="13"/>
      <c r="O48" s="224">
        <v>1.18</v>
      </c>
      <c r="P48" s="225"/>
    </row>
    <row r="49" spans="1:16">
      <c r="A49" s="11">
        <v>35</v>
      </c>
      <c r="B49" s="87">
        <v>45943</v>
      </c>
      <c r="C49" s="88">
        <v>101301</v>
      </c>
      <c r="D49" s="12" t="s">
        <v>156</v>
      </c>
      <c r="E49" s="94" t="s">
        <v>110</v>
      </c>
      <c r="F49" s="30" t="s">
        <v>111</v>
      </c>
      <c r="G49" s="232" t="s">
        <v>195</v>
      </c>
      <c r="H49" s="233"/>
      <c r="I49" s="233"/>
      <c r="J49" s="233"/>
      <c r="K49" s="233"/>
      <c r="L49" s="233"/>
      <c r="M49" s="234"/>
      <c r="N49" s="13"/>
      <c r="O49" s="224">
        <v>200.88</v>
      </c>
      <c r="P49" s="225"/>
    </row>
    <row r="50" spans="1:16">
      <c r="A50" s="11">
        <v>36</v>
      </c>
      <c r="B50" s="87">
        <v>45943</v>
      </c>
      <c r="C50" s="88">
        <v>101302</v>
      </c>
      <c r="D50" s="12" t="s">
        <v>157</v>
      </c>
      <c r="E50" t="s">
        <v>110</v>
      </c>
      <c r="F50" s="30" t="s">
        <v>111</v>
      </c>
      <c r="G50" s="232" t="s">
        <v>196</v>
      </c>
      <c r="H50" s="233"/>
      <c r="I50" s="233"/>
      <c r="J50" s="233"/>
      <c r="K50" s="233"/>
      <c r="L50" s="233"/>
      <c r="M50" s="234"/>
      <c r="N50" s="13"/>
      <c r="O50" s="224">
        <v>271.08</v>
      </c>
      <c r="P50" s="225"/>
    </row>
    <row r="51" spans="1:16">
      <c r="A51" s="11">
        <v>37</v>
      </c>
      <c r="B51" s="87">
        <v>45943</v>
      </c>
      <c r="C51" s="94">
        <v>88286110</v>
      </c>
      <c r="D51" s="12" t="s">
        <v>154</v>
      </c>
      <c r="E51" s="30" t="s">
        <v>105</v>
      </c>
      <c r="F51" s="30" t="s">
        <v>96</v>
      </c>
      <c r="G51" s="229" t="s">
        <v>155</v>
      </c>
      <c r="H51" s="230"/>
      <c r="I51" s="230"/>
      <c r="J51" s="230"/>
      <c r="K51" s="230"/>
      <c r="L51" s="230"/>
      <c r="M51" s="231"/>
      <c r="N51" s="13"/>
      <c r="O51" s="224">
        <v>4.66</v>
      </c>
      <c r="P51" s="225"/>
    </row>
    <row r="52" spans="1:16">
      <c r="A52" s="11">
        <v>38</v>
      </c>
      <c r="B52" s="87">
        <v>45951</v>
      </c>
      <c r="C52" s="94">
        <v>102101</v>
      </c>
      <c r="D52" s="12" t="s">
        <v>167</v>
      </c>
      <c r="E52" s="30" t="s">
        <v>165</v>
      </c>
      <c r="F52" s="30" t="s">
        <v>166</v>
      </c>
      <c r="G52" s="232" t="s">
        <v>168</v>
      </c>
      <c r="H52" s="233"/>
      <c r="I52" s="233"/>
      <c r="J52" s="233"/>
      <c r="K52" s="233"/>
      <c r="L52" s="233"/>
      <c r="M52" s="234"/>
      <c r="N52" s="13"/>
      <c r="O52" s="224">
        <v>2000</v>
      </c>
      <c r="P52" s="225"/>
    </row>
    <row r="53" spans="1:16">
      <c r="A53" s="11">
        <v>39</v>
      </c>
      <c r="B53" s="87">
        <v>45951</v>
      </c>
      <c r="C53" s="94">
        <v>892941200</v>
      </c>
      <c r="D53" s="12" t="s">
        <v>154</v>
      </c>
      <c r="E53" s="30" t="s">
        <v>105</v>
      </c>
      <c r="F53" s="30" t="s">
        <v>96</v>
      </c>
      <c r="G53" s="229" t="s">
        <v>155</v>
      </c>
      <c r="H53" s="230"/>
      <c r="I53" s="230"/>
      <c r="J53" s="230"/>
      <c r="K53" s="230"/>
      <c r="L53" s="230"/>
      <c r="M53" s="231"/>
      <c r="N53" s="13"/>
      <c r="O53" s="224">
        <v>10</v>
      </c>
      <c r="P53" s="225"/>
    </row>
    <row r="54" spans="1:16">
      <c r="A54" s="11">
        <v>40</v>
      </c>
      <c r="B54" s="87">
        <v>45958</v>
      </c>
      <c r="C54">
        <v>102801</v>
      </c>
      <c r="D54" s="12" t="s">
        <v>169</v>
      </c>
      <c r="E54" t="s">
        <v>170</v>
      </c>
      <c r="F54" s="30" t="s">
        <v>171</v>
      </c>
      <c r="G54" s="232" t="s">
        <v>172</v>
      </c>
      <c r="H54" s="233"/>
      <c r="I54" s="233"/>
      <c r="J54" s="233"/>
      <c r="K54" s="233"/>
      <c r="L54" s="233"/>
      <c r="M54" s="234"/>
      <c r="N54" s="13"/>
      <c r="O54" s="224">
        <v>1335</v>
      </c>
      <c r="P54" s="225"/>
    </row>
    <row r="55" spans="1:16">
      <c r="A55" s="11">
        <v>35</v>
      </c>
      <c r="B55" s="87">
        <v>45958</v>
      </c>
      <c r="C55" s="88">
        <v>102802</v>
      </c>
      <c r="D55" s="12" t="s">
        <v>156</v>
      </c>
      <c r="E55" s="94" t="s">
        <v>110</v>
      </c>
      <c r="F55" s="30" t="s">
        <v>111</v>
      </c>
      <c r="G55" s="232" t="s">
        <v>158</v>
      </c>
      <c r="H55" s="233"/>
      <c r="I55" s="233"/>
      <c r="J55" s="233"/>
      <c r="K55" s="233"/>
      <c r="L55" s="233"/>
      <c r="M55" s="234"/>
      <c r="N55" s="13"/>
      <c r="O55" s="224">
        <v>200.61</v>
      </c>
      <c r="P55" s="225"/>
    </row>
    <row r="56" spans="1:16">
      <c r="A56" s="11">
        <v>36</v>
      </c>
      <c r="B56" s="87">
        <v>45958</v>
      </c>
      <c r="C56" s="88">
        <v>102803</v>
      </c>
      <c r="D56" s="12" t="s">
        <v>157</v>
      </c>
      <c r="E56" t="s">
        <v>110</v>
      </c>
      <c r="F56" s="30" t="s">
        <v>111</v>
      </c>
      <c r="G56" s="232" t="s">
        <v>159</v>
      </c>
      <c r="H56" s="233"/>
      <c r="I56" s="233"/>
      <c r="J56" s="233"/>
      <c r="K56" s="233"/>
      <c r="L56" s="233"/>
      <c r="M56" s="234"/>
      <c r="N56" s="13"/>
      <c r="O56" s="224">
        <v>89.2</v>
      </c>
      <c r="P56" s="225"/>
    </row>
    <row r="57" spans="1:16">
      <c r="A57" s="11">
        <v>37</v>
      </c>
      <c r="B57" s="87">
        <v>45958</v>
      </c>
      <c r="C57">
        <v>873011200</v>
      </c>
      <c r="D57" s="12" t="s">
        <v>154</v>
      </c>
      <c r="E57" s="30" t="s">
        <v>105</v>
      </c>
      <c r="F57" s="30" t="s">
        <v>96</v>
      </c>
      <c r="G57" s="229" t="s">
        <v>155</v>
      </c>
      <c r="H57" s="230"/>
      <c r="I57" s="230"/>
      <c r="J57" s="230"/>
      <c r="K57" s="230"/>
      <c r="L57" s="230"/>
      <c r="M57" s="231"/>
      <c r="N57" s="13"/>
      <c r="O57" s="224">
        <v>12.98</v>
      </c>
      <c r="P57" s="225"/>
    </row>
    <row r="58" spans="1:16">
      <c r="A58" s="11">
        <v>38</v>
      </c>
      <c r="B58" s="87">
        <v>45965</v>
      </c>
      <c r="C58" s="88">
        <v>110401</v>
      </c>
      <c r="D58" s="12">
        <v>114</v>
      </c>
      <c r="E58" s="30" t="s">
        <v>162</v>
      </c>
      <c r="F58" s="30" t="s">
        <v>163</v>
      </c>
      <c r="G58" s="14" t="s">
        <v>176</v>
      </c>
      <c r="H58" s="15"/>
      <c r="I58" s="15"/>
      <c r="J58" s="15"/>
      <c r="K58" s="15"/>
      <c r="L58" s="15"/>
      <c r="M58" s="16"/>
      <c r="N58" s="13"/>
      <c r="O58" s="224">
        <v>178</v>
      </c>
      <c r="P58" s="225"/>
    </row>
    <row r="59" spans="1:16">
      <c r="A59" s="11">
        <v>39</v>
      </c>
      <c r="B59" s="87">
        <v>45965</v>
      </c>
      <c r="C59" s="88">
        <v>110402</v>
      </c>
      <c r="D59" s="12" t="s">
        <v>177</v>
      </c>
      <c r="E59" s="94" t="s">
        <v>110</v>
      </c>
      <c r="F59" s="30" t="s">
        <v>111</v>
      </c>
      <c r="G59" s="232" t="s">
        <v>178</v>
      </c>
      <c r="H59" s="233"/>
      <c r="I59" s="233"/>
      <c r="J59" s="233"/>
      <c r="K59" s="233"/>
      <c r="L59" s="233"/>
      <c r="M59" s="234"/>
      <c r="N59" s="13"/>
      <c r="O59" s="235">
        <v>140</v>
      </c>
      <c r="P59" s="236"/>
    </row>
    <row r="60" spans="1:16">
      <c r="A60" s="11">
        <v>40</v>
      </c>
      <c r="B60" s="87">
        <v>45966</v>
      </c>
      <c r="C60" s="88">
        <v>110501</v>
      </c>
      <c r="D60" s="12" t="s">
        <v>180</v>
      </c>
      <c r="E60" s="94" t="s">
        <v>106</v>
      </c>
      <c r="F60" s="30" t="s">
        <v>98</v>
      </c>
      <c r="G60" s="232" t="s">
        <v>182</v>
      </c>
      <c r="H60" s="233"/>
      <c r="I60" s="233"/>
      <c r="J60" s="233"/>
      <c r="K60" s="233"/>
      <c r="L60" s="233"/>
      <c r="M60" s="234"/>
      <c r="N60" s="13"/>
      <c r="O60" s="237">
        <v>375</v>
      </c>
      <c r="P60" s="225"/>
    </row>
    <row r="61" spans="1:16">
      <c r="A61" s="11">
        <v>41</v>
      </c>
      <c r="B61" s="87">
        <v>45966</v>
      </c>
      <c r="C61" s="88">
        <v>110502</v>
      </c>
      <c r="D61" s="12" t="s">
        <v>181</v>
      </c>
      <c r="E61" s="94" t="s">
        <v>110</v>
      </c>
      <c r="F61" s="30" t="s">
        <v>111</v>
      </c>
      <c r="G61" s="232" t="s">
        <v>179</v>
      </c>
      <c r="H61" s="233"/>
      <c r="I61" s="233"/>
      <c r="J61" s="233"/>
      <c r="K61" s="233"/>
      <c r="L61" s="233"/>
      <c r="M61" s="234"/>
      <c r="N61" s="13"/>
      <c r="O61" s="224">
        <v>375</v>
      </c>
      <c r="P61" s="225"/>
    </row>
    <row r="62" spans="1:16">
      <c r="A62" s="11">
        <v>42</v>
      </c>
      <c r="B62" s="87">
        <v>45966</v>
      </c>
      <c r="C62" s="88">
        <v>110503</v>
      </c>
      <c r="D62" s="12" t="s">
        <v>183</v>
      </c>
      <c r="E62" s="94" t="s">
        <v>110</v>
      </c>
      <c r="F62" s="30" t="s">
        <v>111</v>
      </c>
      <c r="G62" s="232" t="s">
        <v>184</v>
      </c>
      <c r="H62" s="233"/>
      <c r="I62" s="233"/>
      <c r="J62" s="233"/>
      <c r="K62" s="233"/>
      <c r="L62" s="233"/>
      <c r="M62" s="234"/>
      <c r="N62" s="13"/>
      <c r="O62" s="224">
        <v>560</v>
      </c>
      <c r="P62" s="225"/>
    </row>
    <row r="63" spans="1:16">
      <c r="A63" s="11">
        <v>43</v>
      </c>
      <c r="B63" s="87">
        <v>45966</v>
      </c>
      <c r="C63" s="94">
        <v>893091200</v>
      </c>
      <c r="D63" s="12" t="s">
        <v>131</v>
      </c>
      <c r="E63" s="30" t="s">
        <v>105</v>
      </c>
      <c r="F63" s="30" t="s">
        <v>96</v>
      </c>
      <c r="G63" s="229" t="s">
        <v>97</v>
      </c>
      <c r="H63" s="230"/>
      <c r="I63" s="230"/>
      <c r="J63" s="230"/>
      <c r="K63" s="230"/>
      <c r="L63" s="230"/>
      <c r="M63" s="231"/>
      <c r="N63" s="13"/>
      <c r="O63" s="237">
        <v>81.400000000000006</v>
      </c>
      <c r="P63" s="225"/>
    </row>
    <row r="64" spans="1:16">
      <c r="A64" s="11">
        <v>44</v>
      </c>
      <c r="B64" s="87">
        <v>45966</v>
      </c>
      <c r="C64" s="94">
        <v>8930912008</v>
      </c>
      <c r="D64" s="12" t="s">
        <v>154</v>
      </c>
      <c r="E64" s="30" t="s">
        <v>105</v>
      </c>
      <c r="F64" s="30" t="s">
        <v>96</v>
      </c>
      <c r="G64" s="229" t="s">
        <v>185</v>
      </c>
      <c r="H64" s="230"/>
      <c r="I64" s="230"/>
      <c r="J64" s="230"/>
      <c r="K64" s="230"/>
      <c r="L64" s="230"/>
      <c r="M64" s="231"/>
      <c r="N64" s="13"/>
      <c r="O64" s="237">
        <v>9.25</v>
      </c>
      <c r="P64" s="225"/>
    </row>
    <row r="65" spans="1:16">
      <c r="A65" s="11">
        <v>45</v>
      </c>
      <c r="B65" s="87">
        <v>45968</v>
      </c>
      <c r="C65" s="94">
        <v>110701</v>
      </c>
      <c r="D65" s="12" t="s">
        <v>186</v>
      </c>
      <c r="E65" t="s">
        <v>170</v>
      </c>
      <c r="F65" s="30" t="s">
        <v>171</v>
      </c>
      <c r="G65" s="232" t="s">
        <v>187</v>
      </c>
      <c r="H65" s="233"/>
      <c r="I65" s="233"/>
      <c r="J65" s="233"/>
      <c r="K65" s="233"/>
      <c r="L65" s="233"/>
      <c r="M65" s="234"/>
      <c r="N65" s="13"/>
      <c r="O65" s="237">
        <v>300</v>
      </c>
      <c r="P65" s="225"/>
    </row>
    <row r="66" spans="1:16">
      <c r="A66" s="11">
        <v>46</v>
      </c>
      <c r="B66" s="87">
        <v>45968</v>
      </c>
      <c r="C66" s="94">
        <v>863111200</v>
      </c>
      <c r="D66" s="12" t="s">
        <v>154</v>
      </c>
      <c r="E66" s="30" t="s">
        <v>105</v>
      </c>
      <c r="F66" s="30" t="s">
        <v>96</v>
      </c>
      <c r="G66" s="229" t="s">
        <v>155</v>
      </c>
      <c r="H66" s="230"/>
      <c r="I66" s="230"/>
      <c r="J66" s="230"/>
      <c r="K66" s="230"/>
      <c r="L66" s="230"/>
      <c r="M66" s="231"/>
      <c r="N66" s="13"/>
      <c r="O66" s="224">
        <v>2.97</v>
      </c>
      <c r="P66" s="225"/>
    </row>
    <row r="67" spans="1:16">
      <c r="A67" s="11">
        <v>47</v>
      </c>
      <c r="B67" s="87">
        <v>45975</v>
      </c>
      <c r="C67" s="96">
        <v>111401</v>
      </c>
      <c r="D67" s="97" t="s">
        <v>188</v>
      </c>
      <c r="E67" s="30" t="s">
        <v>161</v>
      </c>
      <c r="F67" s="30" t="s">
        <v>148</v>
      </c>
      <c r="G67" s="14" t="s">
        <v>189</v>
      </c>
      <c r="H67" s="15"/>
      <c r="I67" s="15"/>
      <c r="J67" s="15"/>
      <c r="K67" s="15"/>
      <c r="L67" s="15"/>
      <c r="M67" s="16"/>
      <c r="N67" s="13"/>
      <c r="O67" s="224">
        <v>500</v>
      </c>
      <c r="P67" s="225"/>
    </row>
    <row r="68" spans="1:16">
      <c r="A68" s="11">
        <v>48</v>
      </c>
      <c r="B68" s="87">
        <v>45975</v>
      </c>
      <c r="C68" s="88">
        <v>111402</v>
      </c>
      <c r="D68" t="s">
        <v>190</v>
      </c>
      <c r="E68" s="94" t="s">
        <v>191</v>
      </c>
      <c r="F68" t="s">
        <v>192</v>
      </c>
      <c r="G68" s="232" t="s">
        <v>193</v>
      </c>
      <c r="H68" s="233"/>
      <c r="I68" s="233"/>
      <c r="J68" s="233"/>
      <c r="K68" s="233"/>
      <c r="L68" s="233"/>
      <c r="M68" s="234"/>
      <c r="N68" s="13"/>
      <c r="O68" s="224">
        <v>890</v>
      </c>
      <c r="P68" s="225"/>
    </row>
    <row r="69" spans="1:16">
      <c r="A69" s="11">
        <v>49</v>
      </c>
      <c r="B69" s="87">
        <v>45975</v>
      </c>
      <c r="C69">
        <v>823181200</v>
      </c>
      <c r="D69" s="12" t="s">
        <v>154</v>
      </c>
      <c r="E69" s="30" t="s">
        <v>105</v>
      </c>
      <c r="F69" s="30" t="s">
        <v>96</v>
      </c>
      <c r="G69" s="229" t="s">
        <v>185</v>
      </c>
      <c r="H69" s="230"/>
      <c r="I69" s="230"/>
      <c r="J69" s="230"/>
      <c r="K69" s="230"/>
      <c r="L69" s="230"/>
      <c r="M69" s="231"/>
      <c r="N69" s="13"/>
      <c r="O69" s="224">
        <v>8.81</v>
      </c>
      <c r="P69" s="225"/>
    </row>
    <row r="70" spans="1:16">
      <c r="A70" s="11">
        <v>50</v>
      </c>
      <c r="B70" s="87">
        <v>45978</v>
      </c>
      <c r="C70" s="88">
        <v>111701</v>
      </c>
      <c r="D70" s="85" t="s">
        <v>206</v>
      </c>
      <c r="E70" s="94" t="s">
        <v>110</v>
      </c>
      <c r="F70" s="30" t="s">
        <v>111</v>
      </c>
      <c r="G70" s="221" t="s">
        <v>202</v>
      </c>
      <c r="H70" s="222"/>
      <c r="I70" s="222"/>
      <c r="J70" s="222"/>
      <c r="K70" s="222"/>
      <c r="L70" s="222"/>
      <c r="M70" s="223"/>
      <c r="N70" s="13"/>
      <c r="O70" s="224">
        <v>500</v>
      </c>
      <c r="P70" s="225"/>
    </row>
    <row r="71" spans="1:16">
      <c r="A71" s="11">
        <v>51</v>
      </c>
      <c r="B71" s="87">
        <v>45978</v>
      </c>
      <c r="C71" s="88">
        <v>111702</v>
      </c>
      <c r="D71" s="85" t="s">
        <v>206</v>
      </c>
      <c r="E71" s="94" t="s">
        <v>106</v>
      </c>
      <c r="F71" s="30" t="s">
        <v>98</v>
      </c>
      <c r="G71" s="232" t="s">
        <v>203</v>
      </c>
      <c r="H71" s="233"/>
      <c r="I71" s="233"/>
      <c r="J71" s="233"/>
      <c r="K71" s="233"/>
      <c r="L71" s="233"/>
      <c r="M71" s="234"/>
      <c r="N71" s="13"/>
      <c r="O71" s="224">
        <v>650</v>
      </c>
      <c r="P71" s="225"/>
    </row>
    <row r="72" spans="1:16">
      <c r="A72" s="11">
        <v>52</v>
      </c>
      <c r="B72" s="87">
        <v>45978</v>
      </c>
      <c r="C72" s="88">
        <v>111703</v>
      </c>
      <c r="D72" s="12" t="s">
        <v>204</v>
      </c>
      <c r="E72" s="27"/>
      <c r="F72" s="30" t="s">
        <v>118</v>
      </c>
      <c r="G72" s="232" t="s">
        <v>205</v>
      </c>
      <c r="H72" s="233"/>
      <c r="I72" s="233"/>
      <c r="J72" s="233"/>
      <c r="K72" s="233"/>
      <c r="L72" s="233"/>
      <c r="M72" s="234"/>
      <c r="N72" s="13"/>
      <c r="O72" s="224">
        <v>465</v>
      </c>
      <c r="P72" s="225"/>
    </row>
    <row r="73" spans="1:16">
      <c r="A73" s="11">
        <v>53</v>
      </c>
      <c r="B73" s="87">
        <v>45978</v>
      </c>
      <c r="C73" s="88">
        <v>13113</v>
      </c>
      <c r="D73" s="12" t="s">
        <v>154</v>
      </c>
      <c r="E73" s="30" t="s">
        <v>105</v>
      </c>
      <c r="F73" s="30" t="s">
        <v>96</v>
      </c>
      <c r="G73" s="229" t="s">
        <v>185</v>
      </c>
      <c r="H73" s="230"/>
      <c r="I73" s="230"/>
      <c r="J73" s="230"/>
      <c r="K73" s="230"/>
      <c r="L73" s="230"/>
      <c r="M73" s="231"/>
      <c r="N73" s="13"/>
      <c r="O73" s="224">
        <v>11.38</v>
      </c>
      <c r="P73" s="225"/>
    </row>
    <row r="74" spans="1:16">
      <c r="A74" s="11">
        <v>54</v>
      </c>
      <c r="B74" s="87">
        <v>45980</v>
      </c>
      <c r="C74" s="88">
        <v>111901</v>
      </c>
      <c r="D74" s="12" t="s">
        <v>206</v>
      </c>
      <c r="E74" s="30" t="s">
        <v>165</v>
      </c>
      <c r="F74" s="30" t="s">
        <v>166</v>
      </c>
      <c r="G74" s="232" t="s">
        <v>207</v>
      </c>
      <c r="H74" s="233"/>
      <c r="I74" s="233"/>
      <c r="J74" s="233"/>
      <c r="K74" s="233"/>
      <c r="L74" s="233"/>
      <c r="M74" s="234"/>
      <c r="N74" s="13"/>
      <c r="O74" s="224">
        <v>800</v>
      </c>
      <c r="P74" s="225"/>
    </row>
    <row r="75" spans="1:16">
      <c r="A75" s="11">
        <v>55</v>
      </c>
      <c r="B75" s="87">
        <v>45980</v>
      </c>
      <c r="C75" s="265">
        <v>893231200114914</v>
      </c>
      <c r="D75" s="12" t="s">
        <v>154</v>
      </c>
      <c r="E75" s="30" t="s">
        <v>105</v>
      </c>
      <c r="F75" s="30" t="s">
        <v>96</v>
      </c>
      <c r="G75" s="229" t="s">
        <v>185</v>
      </c>
      <c r="H75" s="230"/>
      <c r="I75" s="230"/>
      <c r="J75" s="230"/>
      <c r="K75" s="230"/>
      <c r="L75" s="230"/>
      <c r="M75" s="231"/>
      <c r="N75" s="13"/>
      <c r="O75" s="224">
        <v>7.92</v>
      </c>
      <c r="P75" s="225"/>
    </row>
    <row r="76" spans="1:16">
      <c r="A76" s="11">
        <v>56</v>
      </c>
      <c r="B76" s="87">
        <v>45988</v>
      </c>
      <c r="C76" s="265">
        <v>112701</v>
      </c>
      <c r="D76" s="85" t="s">
        <v>206</v>
      </c>
      <c r="E76" s="94" t="s">
        <v>110</v>
      </c>
      <c r="F76" s="30" t="s">
        <v>111</v>
      </c>
      <c r="G76" s="161" t="s">
        <v>208</v>
      </c>
      <c r="H76" s="233"/>
      <c r="I76" s="233"/>
      <c r="J76" s="233"/>
      <c r="K76" s="233"/>
      <c r="L76" s="233"/>
      <c r="M76" s="234"/>
      <c r="N76" s="13"/>
      <c r="O76" s="224">
        <v>0</v>
      </c>
      <c r="P76" s="225"/>
    </row>
    <row r="77" spans="1:16">
      <c r="A77" s="11">
        <v>57</v>
      </c>
      <c r="B77" s="87">
        <v>45988</v>
      </c>
      <c r="C77" s="265">
        <v>112702</v>
      </c>
      <c r="D77" s="85" t="s">
        <v>206</v>
      </c>
      <c r="E77" s="94" t="s">
        <v>110</v>
      </c>
      <c r="F77" s="30" t="s">
        <v>111</v>
      </c>
      <c r="G77" s="161" t="s">
        <v>209</v>
      </c>
      <c r="H77" s="233"/>
      <c r="I77" s="233"/>
      <c r="J77" s="233"/>
      <c r="K77" s="233"/>
      <c r="L77" s="233"/>
      <c r="M77" s="234"/>
      <c r="N77" s="13"/>
      <c r="O77" s="224">
        <v>295.77999999999997</v>
      </c>
      <c r="P77" s="225"/>
    </row>
    <row r="78" spans="1:16">
      <c r="A78" s="11">
        <v>58</v>
      </c>
      <c r="B78" s="87">
        <v>45988</v>
      </c>
      <c r="C78" s="265">
        <v>112702</v>
      </c>
      <c r="D78" s="85" t="s">
        <v>206</v>
      </c>
      <c r="E78" s="94" t="s">
        <v>110</v>
      </c>
      <c r="F78" s="30" t="s">
        <v>111</v>
      </c>
      <c r="G78" s="161" t="s">
        <v>210</v>
      </c>
      <c r="H78" s="233"/>
      <c r="I78" s="233"/>
      <c r="J78" s="233"/>
      <c r="K78" s="233"/>
      <c r="L78" s="233"/>
      <c r="M78" s="234"/>
      <c r="N78" s="13"/>
      <c r="O78" s="224">
        <v>532.55999999999995</v>
      </c>
      <c r="P78" s="225"/>
    </row>
    <row r="79" spans="1:16">
      <c r="A79" s="11">
        <v>59</v>
      </c>
      <c r="B79" s="87">
        <v>45988</v>
      </c>
      <c r="C79" s="266"/>
      <c r="D79" s="12" t="s">
        <v>154</v>
      </c>
      <c r="E79" s="30" t="s">
        <v>105</v>
      </c>
      <c r="F79" s="30" t="s">
        <v>96</v>
      </c>
      <c r="G79" s="229" t="s">
        <v>185</v>
      </c>
      <c r="H79" s="230"/>
      <c r="I79" s="230"/>
      <c r="J79" s="230"/>
      <c r="K79" s="230"/>
      <c r="L79" s="230"/>
      <c r="M79" s="231"/>
      <c r="N79" s="13"/>
      <c r="O79" s="224">
        <v>9.68</v>
      </c>
      <c r="P79" s="225"/>
    </row>
    <row r="80" spans="1:16">
      <c r="A80" s="11">
        <v>60</v>
      </c>
      <c r="B80" s="87">
        <v>45996</v>
      </c>
      <c r="C80" s="88">
        <v>120501</v>
      </c>
      <c r="D80" s="12" t="s">
        <v>204</v>
      </c>
      <c r="E80" s="27"/>
      <c r="F80" s="30" t="s">
        <v>118</v>
      </c>
      <c r="G80" s="161" t="s">
        <v>211</v>
      </c>
      <c r="H80" s="233"/>
      <c r="I80" s="233"/>
      <c r="J80" s="233"/>
      <c r="K80" s="233"/>
      <c r="L80" s="233"/>
      <c r="M80" s="234"/>
      <c r="N80" s="13"/>
      <c r="O80" s="224">
        <v>310</v>
      </c>
      <c r="P80" s="225"/>
    </row>
    <row r="81" spans="1:16">
      <c r="A81" s="11">
        <v>61</v>
      </c>
      <c r="B81" s="87">
        <v>45996</v>
      </c>
      <c r="C81" s="267">
        <v>120502</v>
      </c>
      <c r="D81" s="97" t="s">
        <v>188</v>
      </c>
      <c r="E81" s="30" t="s">
        <v>161</v>
      </c>
      <c r="F81" s="30" t="s">
        <v>148</v>
      </c>
      <c r="G81" s="89" t="s">
        <v>212</v>
      </c>
      <c r="H81" s="15"/>
      <c r="I81" s="15"/>
      <c r="J81" s="15"/>
      <c r="K81" s="15"/>
      <c r="L81" s="15"/>
      <c r="M81" s="16"/>
      <c r="N81" s="13"/>
      <c r="O81" s="224">
        <v>500</v>
      </c>
      <c r="P81" s="225"/>
    </row>
    <row r="82" spans="1:16">
      <c r="A82" s="11">
        <v>62</v>
      </c>
      <c r="B82" s="87">
        <v>45996</v>
      </c>
      <c r="C82" s="268">
        <v>843391100994635</v>
      </c>
      <c r="D82" s="12" t="s">
        <v>154</v>
      </c>
      <c r="E82" s="30" t="s">
        <v>105</v>
      </c>
      <c r="F82" s="30" t="s">
        <v>96</v>
      </c>
      <c r="G82" s="229" t="s">
        <v>213</v>
      </c>
      <c r="H82" s="230"/>
      <c r="I82" s="230"/>
      <c r="J82" s="230"/>
      <c r="K82" s="230"/>
      <c r="L82" s="230"/>
      <c r="M82" s="231"/>
      <c r="N82" s="13"/>
      <c r="O82" s="224">
        <v>81.400000000000006</v>
      </c>
      <c r="P82" s="225"/>
    </row>
    <row r="83" spans="1:16">
      <c r="A83" s="11"/>
      <c r="B83" s="88"/>
      <c r="C83" s="12"/>
      <c r="D83" s="12"/>
      <c r="E83" s="27"/>
      <c r="F83" s="27"/>
      <c r="G83" s="14"/>
      <c r="H83" s="15"/>
      <c r="I83" s="15"/>
      <c r="J83" s="15"/>
      <c r="K83" s="15"/>
      <c r="L83" s="15"/>
      <c r="M83" s="16"/>
      <c r="N83" s="13"/>
      <c r="O83" s="224">
        <v>0</v>
      </c>
      <c r="P83" s="225"/>
    </row>
    <row r="84" spans="1:16">
      <c r="A84" s="11"/>
      <c r="B84" s="12"/>
      <c r="C84" s="12"/>
      <c r="D84" s="12"/>
      <c r="E84" s="27"/>
      <c r="F84" s="27"/>
      <c r="G84" s="221"/>
      <c r="H84" s="222"/>
      <c r="I84" s="222"/>
      <c r="J84" s="222"/>
      <c r="K84" s="222"/>
      <c r="L84" s="222"/>
      <c r="M84" s="223"/>
      <c r="N84" s="13"/>
      <c r="O84" s="224">
        <v>0</v>
      </c>
      <c r="P84" s="225"/>
    </row>
    <row r="85" spans="1:16">
      <c r="A85" s="11"/>
      <c r="B85" s="12"/>
      <c r="C85" s="12"/>
      <c r="D85" s="12"/>
      <c r="E85" s="27"/>
      <c r="F85" s="27"/>
      <c r="G85" s="14"/>
      <c r="H85" s="15"/>
      <c r="I85" s="15"/>
      <c r="J85" s="15"/>
      <c r="K85" s="15"/>
      <c r="L85" s="15"/>
      <c r="M85" s="16"/>
      <c r="N85" s="13"/>
      <c r="O85" s="224">
        <v>0</v>
      </c>
      <c r="P85" s="225"/>
    </row>
    <row r="86" spans="1:16">
      <c r="A86" s="11"/>
      <c r="B86" s="12"/>
      <c r="C86" s="12"/>
      <c r="D86" s="12"/>
      <c r="E86" s="27"/>
      <c r="F86" s="27"/>
      <c r="G86" s="221"/>
      <c r="H86" s="222"/>
      <c r="I86" s="222"/>
      <c r="J86" s="222"/>
      <c r="K86" s="222"/>
      <c r="L86" s="222"/>
      <c r="M86" s="223"/>
      <c r="N86" s="13"/>
      <c r="O86" s="224">
        <v>0</v>
      </c>
      <c r="P86" s="225"/>
    </row>
    <row r="87" spans="1:16">
      <c r="A87" s="11"/>
      <c r="B87" s="12"/>
      <c r="C87" s="12"/>
      <c r="D87" s="12"/>
      <c r="E87" s="27"/>
      <c r="F87" s="27"/>
      <c r="G87" s="14"/>
      <c r="H87" s="15"/>
      <c r="I87" s="15"/>
      <c r="J87" s="15"/>
      <c r="K87" s="15"/>
      <c r="L87" s="15"/>
      <c r="M87" s="16"/>
      <c r="N87" s="13"/>
      <c r="O87" s="224">
        <v>0</v>
      </c>
      <c r="P87" s="225"/>
    </row>
    <row r="88" spans="1:16">
      <c r="A88" s="11"/>
      <c r="B88" s="12"/>
      <c r="C88" s="12"/>
      <c r="D88" s="12"/>
      <c r="E88" s="27"/>
      <c r="F88" s="27"/>
      <c r="G88" s="221"/>
      <c r="H88" s="222"/>
      <c r="I88" s="222"/>
      <c r="J88" s="222"/>
      <c r="K88" s="222"/>
      <c r="L88" s="222"/>
      <c r="M88" s="223"/>
      <c r="N88" s="13"/>
      <c r="O88" s="224">
        <v>0</v>
      </c>
      <c r="P88" s="225"/>
    </row>
    <row r="89" spans="1:16">
      <c r="A89" s="11"/>
      <c r="B89" s="12"/>
      <c r="C89" s="12"/>
      <c r="D89" s="12"/>
      <c r="E89" s="27"/>
      <c r="F89" s="27"/>
      <c r="G89" s="14"/>
      <c r="H89" s="15"/>
      <c r="I89" s="15"/>
      <c r="J89" s="15"/>
      <c r="K89" s="15"/>
      <c r="L89" s="15"/>
      <c r="M89" s="16"/>
      <c r="N89" s="13"/>
      <c r="O89" s="224">
        <v>0</v>
      </c>
      <c r="P89" s="225"/>
    </row>
    <row r="90" spans="1:16">
      <c r="A90" s="11"/>
      <c r="B90" s="12"/>
      <c r="C90" s="12"/>
      <c r="D90" s="12"/>
      <c r="E90" s="27"/>
      <c r="F90" s="27"/>
      <c r="G90" s="221"/>
      <c r="H90" s="222"/>
      <c r="I90" s="222"/>
      <c r="J90" s="222"/>
      <c r="K90" s="222"/>
      <c r="L90" s="222"/>
      <c r="M90" s="223"/>
      <c r="N90" s="13"/>
      <c r="O90" s="224">
        <v>0</v>
      </c>
      <c r="P90" s="225"/>
    </row>
    <row r="91" spans="1:16">
      <c r="A91" s="11"/>
      <c r="B91" s="12"/>
      <c r="C91" s="12"/>
      <c r="D91" s="12"/>
      <c r="E91" s="27"/>
      <c r="F91" s="27"/>
      <c r="G91" s="221"/>
      <c r="H91" s="222"/>
      <c r="I91" s="222"/>
      <c r="J91" s="222"/>
      <c r="K91" s="222"/>
      <c r="L91" s="222"/>
      <c r="M91" s="223"/>
      <c r="N91" s="13"/>
      <c r="O91" s="224">
        <v>0</v>
      </c>
      <c r="P91" s="225"/>
    </row>
    <row r="92" spans="1:16">
      <c r="A92" s="11"/>
      <c r="B92" s="12"/>
      <c r="C92" s="12"/>
      <c r="D92" s="12"/>
      <c r="E92" s="27"/>
      <c r="F92" s="27"/>
      <c r="G92" s="221"/>
      <c r="H92" s="222"/>
      <c r="I92" s="222"/>
      <c r="J92" s="222"/>
      <c r="K92" s="222"/>
      <c r="L92" s="222"/>
      <c r="M92" s="223"/>
      <c r="N92" s="13"/>
      <c r="O92" s="224">
        <v>0</v>
      </c>
      <c r="P92" s="225"/>
    </row>
    <row r="93" spans="1:16">
      <c r="A93" s="117" t="s">
        <v>11</v>
      </c>
      <c r="B93" s="118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227">
        <f>SUM(O14:P92)</f>
        <v>38712.579999999994</v>
      </c>
      <c r="P93" s="228"/>
    </row>
    <row r="94" spans="1:16">
      <c r="A94" s="226" t="s">
        <v>12</v>
      </c>
      <c r="B94" s="226"/>
      <c r="C94" s="226"/>
      <c r="D94" s="226"/>
      <c r="E94" s="226"/>
      <c r="F94" s="226"/>
      <c r="G94" s="226"/>
      <c r="H94" s="226"/>
      <c r="I94" s="226"/>
      <c r="J94" s="226"/>
      <c r="K94" s="226"/>
      <c r="L94" s="226"/>
      <c r="M94" s="226"/>
      <c r="N94" s="226"/>
      <c r="O94" s="226"/>
      <c r="P94" s="226"/>
    </row>
    <row r="95" spans="1:16">
      <c r="A95" s="226"/>
      <c r="B95" s="226"/>
      <c r="C95" s="226"/>
      <c r="D95" s="226"/>
      <c r="E95" s="226"/>
      <c r="F95" s="226"/>
      <c r="G95" s="226"/>
      <c r="H95" s="226"/>
      <c r="I95" s="226"/>
      <c r="J95" s="226"/>
      <c r="K95" s="226"/>
      <c r="L95" s="226"/>
      <c r="M95" s="226"/>
      <c r="N95" s="226"/>
      <c r="O95" s="226"/>
      <c r="P95" s="226"/>
    </row>
    <row r="96" spans="1:16">
      <c r="A96" s="17" t="s">
        <v>13</v>
      </c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9"/>
    </row>
    <row r="97" spans="1:16">
      <c r="A97" s="20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2"/>
    </row>
    <row r="98" spans="1:16">
      <c r="A98" s="20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2"/>
    </row>
    <row r="99" spans="1:16">
      <c r="A99" s="20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2"/>
    </row>
    <row r="100" spans="1:16">
      <c r="A100" s="20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2"/>
    </row>
    <row r="101" spans="1:16">
      <c r="A101" s="20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2"/>
    </row>
    <row r="102" spans="1:16">
      <c r="A102" s="23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5"/>
    </row>
  </sheetData>
  <mergeCells count="154">
    <mergeCell ref="G35:M35"/>
    <mergeCell ref="O35:P35"/>
    <mergeCell ref="G63:M63"/>
    <mergeCell ref="O63:P63"/>
    <mergeCell ref="G64:M64"/>
    <mergeCell ref="O64:P64"/>
    <mergeCell ref="G65:M65"/>
    <mergeCell ref="O65:P65"/>
    <mergeCell ref="G69:M69"/>
    <mergeCell ref="G40:M40"/>
    <mergeCell ref="O40:P40"/>
    <mergeCell ref="O41:P41"/>
    <mergeCell ref="G42:M42"/>
    <mergeCell ref="O42:P42"/>
    <mergeCell ref="O43:P43"/>
    <mergeCell ref="G36:M36"/>
    <mergeCell ref="O36:P36"/>
    <mergeCell ref="O37:P37"/>
    <mergeCell ref="G38:M38"/>
    <mergeCell ref="O38:P38"/>
    <mergeCell ref="O39:P39"/>
    <mergeCell ref="G37:M37"/>
    <mergeCell ref="G39:M39"/>
    <mergeCell ref="G50:M50"/>
    <mergeCell ref="A5:P6"/>
    <mergeCell ref="A8:P8"/>
    <mergeCell ref="A10:C10"/>
    <mergeCell ref="D10:M10"/>
    <mergeCell ref="O10:P10"/>
    <mergeCell ref="D11:M11"/>
    <mergeCell ref="O11:P11"/>
    <mergeCell ref="G18:M18"/>
    <mergeCell ref="G20:M20"/>
    <mergeCell ref="G15:M15"/>
    <mergeCell ref="O15:P15"/>
    <mergeCell ref="O16:P16"/>
    <mergeCell ref="G17:M17"/>
    <mergeCell ref="O17:P17"/>
    <mergeCell ref="O18:P18"/>
    <mergeCell ref="A12:P12"/>
    <mergeCell ref="G13:M13"/>
    <mergeCell ref="O13:P13"/>
    <mergeCell ref="O14:P14"/>
    <mergeCell ref="G23:M23"/>
    <mergeCell ref="O23:P23"/>
    <mergeCell ref="O24:P24"/>
    <mergeCell ref="G25:M25"/>
    <mergeCell ref="O25:P25"/>
    <mergeCell ref="O26:P26"/>
    <mergeCell ref="G19:M19"/>
    <mergeCell ref="O19:P19"/>
    <mergeCell ref="O20:P20"/>
    <mergeCell ref="G21:M21"/>
    <mergeCell ref="O21:P21"/>
    <mergeCell ref="O22:P22"/>
    <mergeCell ref="G24:M24"/>
    <mergeCell ref="G31:M31"/>
    <mergeCell ref="O31:P31"/>
    <mergeCell ref="O32:P32"/>
    <mergeCell ref="G33:M33"/>
    <mergeCell ref="O33:P33"/>
    <mergeCell ref="O34:P34"/>
    <mergeCell ref="G27:M27"/>
    <mergeCell ref="O27:P27"/>
    <mergeCell ref="O28:P28"/>
    <mergeCell ref="G29:M29"/>
    <mergeCell ref="O29:P29"/>
    <mergeCell ref="O30:P30"/>
    <mergeCell ref="G28:M28"/>
    <mergeCell ref="G32:M32"/>
    <mergeCell ref="O50:P50"/>
    <mergeCell ref="O51:P51"/>
    <mergeCell ref="G52:M52"/>
    <mergeCell ref="O52:P52"/>
    <mergeCell ref="O53:P53"/>
    <mergeCell ref="O44:P44"/>
    <mergeCell ref="O45:P45"/>
    <mergeCell ref="G46:M46"/>
    <mergeCell ref="O46:P46"/>
    <mergeCell ref="O49:P49"/>
    <mergeCell ref="G45:M45"/>
    <mergeCell ref="G49:M49"/>
    <mergeCell ref="G51:M51"/>
    <mergeCell ref="O47:P47"/>
    <mergeCell ref="G48:M48"/>
    <mergeCell ref="O48:P48"/>
    <mergeCell ref="G53:M53"/>
    <mergeCell ref="O58:P58"/>
    <mergeCell ref="O59:P59"/>
    <mergeCell ref="G61:M61"/>
    <mergeCell ref="O61:P61"/>
    <mergeCell ref="O62:P62"/>
    <mergeCell ref="G54:M54"/>
    <mergeCell ref="O54:P54"/>
    <mergeCell ref="O55:P55"/>
    <mergeCell ref="G56:M56"/>
    <mergeCell ref="O56:P56"/>
    <mergeCell ref="O57:P57"/>
    <mergeCell ref="G55:M55"/>
    <mergeCell ref="G57:M57"/>
    <mergeCell ref="G59:M59"/>
    <mergeCell ref="G60:M60"/>
    <mergeCell ref="O60:P60"/>
    <mergeCell ref="G62:M62"/>
    <mergeCell ref="G70:M70"/>
    <mergeCell ref="O70:P70"/>
    <mergeCell ref="O71:P71"/>
    <mergeCell ref="G72:M72"/>
    <mergeCell ref="O72:P72"/>
    <mergeCell ref="O73:P73"/>
    <mergeCell ref="G66:M66"/>
    <mergeCell ref="O66:P66"/>
    <mergeCell ref="O67:P67"/>
    <mergeCell ref="G68:M68"/>
    <mergeCell ref="O68:P68"/>
    <mergeCell ref="O69:P69"/>
    <mergeCell ref="G71:M71"/>
    <mergeCell ref="G73:M73"/>
    <mergeCell ref="G78:M78"/>
    <mergeCell ref="O78:P78"/>
    <mergeCell ref="O79:P79"/>
    <mergeCell ref="G80:M80"/>
    <mergeCell ref="O80:P80"/>
    <mergeCell ref="O81:P81"/>
    <mergeCell ref="G74:M74"/>
    <mergeCell ref="O74:P74"/>
    <mergeCell ref="O75:P75"/>
    <mergeCell ref="G76:M76"/>
    <mergeCell ref="O76:P76"/>
    <mergeCell ref="O77:P77"/>
    <mergeCell ref="G75:M75"/>
    <mergeCell ref="G77:M77"/>
    <mergeCell ref="G79:M79"/>
    <mergeCell ref="G86:M86"/>
    <mergeCell ref="O86:P86"/>
    <mergeCell ref="O87:P87"/>
    <mergeCell ref="G88:M88"/>
    <mergeCell ref="O88:P88"/>
    <mergeCell ref="O89:P89"/>
    <mergeCell ref="G82:M82"/>
    <mergeCell ref="O82:P82"/>
    <mergeCell ref="O83:P83"/>
    <mergeCell ref="G84:M84"/>
    <mergeCell ref="O84:P84"/>
    <mergeCell ref="O85:P85"/>
    <mergeCell ref="G90:M90"/>
    <mergeCell ref="O90:P90"/>
    <mergeCell ref="A94:P95"/>
    <mergeCell ref="G91:M91"/>
    <mergeCell ref="O91:P91"/>
    <mergeCell ref="G92:M92"/>
    <mergeCell ref="O92:P92"/>
    <mergeCell ref="A93:N93"/>
    <mergeCell ref="O93:P93"/>
  </mergeCells>
  <dataValidations xWindow="1373" yWindow="603" count="18">
    <dataValidation allowBlank="1" showInputMessage="1" showErrorMessage="1" promptTitle="Relação de Pagamentos" prompt="Observação: Relacionar individualmente os pagamentos, agrupando-os por tipo de despesa relacionadas no orçamento do projeto e sintetizar numa linha o total de despesas bancárias" sqref="A5" xr:uid="{B8AC7BA1-EA0A-4CC0-B07F-C8EFFC994964}"/>
    <dataValidation type="custom" allowBlank="1" showInputMessage="1" showErrorMessage="1" errorTitle="ATENÇÃO!" error="O valor deve ser resgistrdo em real (R$) sem o uso de ponto e vírgula, exeto no caso de edição de valor em centavo._x000a_Ex: 20000 " promptTitle="Valor" prompt="Registre o valor pago para o técnico ou a empresa que elaborou o projeto._x000a_Ex: 20000" sqref="O10:P11" xr:uid="{1509CDE3-0120-4B53-80C6-212D86E263DB}">
      <formula1>O10</formula1>
    </dataValidation>
    <dataValidation type="textLength" operator="lessThan" allowBlank="1" showInputMessage="1" showErrorMessage="1" errorTitle="ATENÇÃO!" error="este campo deverá ser preenchido com no máximo de 42 caracteres." promptTitle="Elaborador" prompt="Indique o nome do técnico ou da empresa contratada para a elaboração do projeto." sqref="D10:M11" xr:uid="{24598E9F-7A3B-4D42-8ACE-CDFAE3C100AE}">
      <formula1>43</formula1>
    </dataValidation>
    <dataValidation type="textLength" errorStyle="warning" operator="lessThan" allowBlank="1" showInputMessage="1" showErrorMessage="1" errorTitle="ATENÇÃO!" error="Este campo deverá ser preenchido com no máximo de 31 caracteres." promptTitle="Credor" prompt="Indicar a razão social ou o nome do credor constante da nota fiscal/fatura ou recibo (no caso de Pessoa Física). Especificar o material adquirido ou o serviço executado" sqref="H17:I19 H21:I23 H25:I28 H30:I32 H40:I44 G51 G49:I50 H34:I38 H47:I47 G52:I52 G53 G54:I56 G57:G58 H58:I58 G59:I62 G63:G64 G65:I65 G66:G67 H67:I67 G68:I68 G69 G15:G48 G70:I72 G73 G74:I74 G75 G76:I78 G79 G80:I81 G83:I92 G82" xr:uid="{A3552AA3-D205-477D-8711-56ABFB0CAD4A}">
      <formula1>32</formula1>
    </dataValidation>
    <dataValidation type="custom" allowBlank="1" showErrorMessage="1" errorTitle="Data" error="Neste campo só é permitido digitar data _x000a_Ex: digite 02/03/2002 o resultado será = 02/03/02" promptTitle="Data" prompt="Registrar a data do pagamento._x000a_Ex: 00/00/0000" sqref="M19 M22:M23 M25:M28 M30:M32 M34:M38 M40:M44 M49:M50 M47 M52 M54:M56 M58:M62 M65 M67:M68 M70:M72 M74 B19:B92 M76:M78 M80:M81 M83:M92" xr:uid="{925D7920-7183-4724-8A41-0C966869500B}">
      <formula1>B19</formula1>
    </dataValidation>
    <dataValidation type="custom" allowBlank="1" showInputMessage="1" showErrorMessage="1" errorTitle="Data" error="Neste campo só é permitido digitar data _x000a_Ex: digite 02/03/2002 o resultado será = 02/03/02" promptTitle="Data" prompt="Registrar a data do pagamento._x000a_Ex: 00/00/0000" sqref="B15:B18 M17:M18 M21" xr:uid="{7E0FC86D-EA53-4C44-9645-2AA9DFEDC1B1}">
      <formula1>B15</formula1>
    </dataValidation>
    <dataValidation type="textLength" operator="lessThan" allowBlank="1" showErrorMessage="1" errorTitle="ATENÇÃO!" error="Este campo deverá ser preenchido com no máximo de 13 caracteres." promptTitle="Recibo/NF" prompt="Indicar o número da Nota Fiscal, no caso de pagamento à pessoa física indicar o número do recibo. " sqref="E23 E25 D19:D35 D37:D66 E72 E80 D69:D80 D83:F92 D82" xr:uid="{387CAEDB-7884-41E3-AE48-91FD50FF5F39}">
      <formula1>14</formula1>
    </dataValidation>
    <dataValidation type="textLength" operator="lessThan" allowBlank="1" showErrorMessage="1" errorTitle="ATENÇÃO!" error="este campo deverá ser preenchido com no máximo de 8 caracteres." promptTitle="CH/OB" prompt="Registrar o número do Cheque ou Ordem Bancária utilizado para o pagamento" sqref="L19 L22:L23 L25:L28 L30:L32 D36 L49:L50 L34:L38 C19:C39 C42 L40:L44 C49:C50 L47 L52 L54:L56 C55:C56 C58:C62 L58:L62 L65 L67:L68 C68 L70:L72 L74 C70:C74 L76:L78 C83:C92 C80 L80:L81 L83:L92" xr:uid="{2D49F4FF-63CB-404A-8DB2-AE719B8E1FE6}">
      <formula1>9</formula1>
    </dataValidation>
    <dataValidation type="textLength" operator="lessThan" allowBlank="1" showErrorMessage="1" errorTitle="ATENÇÃO!" error="Este campo deverá ser preenchido com no máximo de 17 caracteres." promptTitle="CNPJ/CPF" prompt="Credor Pessoa Jurídica: número do CNPJ_x000a_Credor Pessoa Física: número do CPF" sqref="J19:K19 J22:K23 J25:K28 J30:K32 J34:K38 J40:K44 J49:K50 J47:K47 J52:K52 J54:K56 J58:K62 J65:K65 J67:K68 J70:K72 J74:K74 J76:K78 J80:K81 J83:K92" xr:uid="{4ACF6C71-27B1-4807-9C2B-171C5852EF19}">
      <formula1>18</formula1>
    </dataValidation>
    <dataValidation type="textLength" operator="lessThan" allowBlank="1" showInputMessage="1" showErrorMessage="1" errorTitle="ATENÇÃO!" error="Este campo deverá ser preenchido com no máximo de 13 caracteres." promptTitle="Recibo/NF" prompt="Indicar o número da Nota Fiscal, no caso de pagamento à pessoa física indicar o número do recibo. " sqref="D15:D18" xr:uid="{C8C27965-00DD-4782-B287-DC582862DC6C}">
      <formula1>14</formula1>
    </dataValidation>
    <dataValidation type="textLength" operator="lessThan" allowBlank="1" showInputMessage="1" showErrorMessage="1" errorTitle="ATENÇÃO!" error="este campo deverá ser preenchido com no máximo de 8 caracteres." promptTitle="CH/OB" prompt="Registrar o número do Cheque ou Ordem Bancária utilizado para o pagamento" sqref="C17:C18 C15 L17:L18 L21" xr:uid="{0DDC1C6E-C903-4D42-957B-96D495EB12E5}">
      <formula1>9</formula1>
    </dataValidation>
    <dataValidation type="textLength" operator="lessThan" allowBlank="1" showInputMessage="1" showErrorMessage="1" errorTitle="ATENÇÃO!" error="Este campo deverá ser preenchido com no máximo de 17 caracteres." promptTitle="CNPJ/CPF" prompt="Credor Pessoa Jurídica: número do CNPJ_x000a_Credor Pessoa Física: número do CPF" sqref="J17:K18 J21:K21" xr:uid="{D59D342E-07DE-47C2-ADD8-9EC4224DCF7C}">
      <formula1>18</formula1>
    </dataValidation>
    <dataValidation allowBlank="1" showInputMessage="1" showErrorMessage="1" promptTitle="Notas Explicativas" prompt="Registrar os esclarecimentos que se fizerem necessários sobre os lançamentos da relação de pagamentos." sqref="A97:P102" xr:uid="{1CB00D98-1100-472C-B478-29CCF9E3B0D2}"/>
    <dataValidation allowBlank="1" showInputMessage="1" showErrorMessage="1" promptTitle="Total das Despesas R$" prompt="Totalizar o valor das despesas" sqref="O93" xr:uid="{45B91AF2-5C35-4ABA-AE90-23C7DE1FD698}"/>
    <dataValidation type="whole" operator="lessThan" allowBlank="1" showInputMessage="1" showErrorMessage="1" errorTitle="ATENÇÃO!" error="Neste campo só é permitido digitar números inteiros e com sequencia de 1 a 1000." promptTitle="Item" prompt="Numeração sequencial" sqref="A14:A18" xr:uid="{645F6870-8323-445F-98E2-62C6CAAC60F8}">
      <formula1>1001</formula1>
    </dataValidation>
    <dataValidation type="textLength" errorStyle="warning" operator="lessThan" allowBlank="1" showInputMessage="1" showErrorMessage="1" errorTitle="ATENÇÃO!" error="Este campo deverá ser preenchido com no máximo de 31 caracteres." sqref="G14" xr:uid="{DC0C4020-016E-450F-A313-B0EC5EEF6CC3}">
      <formula1>32</formula1>
    </dataValidation>
    <dataValidation allowBlank="1" showInputMessage="1" showErrorMessage="1" promptTitle="Página" prompt="Informar o número da página onde esta afixado o documento." sqref="N15:N92" xr:uid="{88BF71DA-C860-4D7C-972D-A54EFE0E43D9}"/>
    <dataValidation type="whole" operator="lessThan" allowBlank="1" showErrorMessage="1" errorTitle="ATENÇÃO!" error="Neste campo só é permitido digitar números inteiros e com sequencia de 1 a 1000." promptTitle="Item" prompt="Numeração sequencial" sqref="A19:A92" xr:uid="{8280FFDA-E1A3-4B73-9B80-B148DF6264DD}">
      <formula1>1001</formula1>
    </dataValidation>
  </dataValidations>
  <pageMargins left="0.51181102362204722" right="0.51181102362204722" top="0.78740157480314965" bottom="0.78740157480314965" header="0.31496062992125984" footer="0.31496062992125984"/>
  <pageSetup paperSize="9" scale="63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6" r:id="rId4">
          <objectPr defaultSize="0" autoPict="0" r:id="rId5">
            <anchor moveWithCells="1">
              <from>
                <xdr:col>10</xdr:col>
                <xdr:colOff>579120</xdr:colOff>
                <xdr:row>0</xdr:row>
                <xdr:rowOff>22860</xdr:rowOff>
              </from>
              <to>
                <xdr:col>11</xdr:col>
                <xdr:colOff>556260</xdr:colOff>
                <xdr:row>3</xdr:row>
                <xdr:rowOff>121920</xdr:rowOff>
              </to>
            </anchor>
          </objectPr>
        </oleObject>
      </mc:Choice>
      <mc:Fallback>
        <oleObject progId="Word.Picture.8" shapeId="1026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CFF94-B39C-45D8-A9C7-E4D7B496B177}">
  <sheetPr>
    <pageSetUpPr fitToPage="1"/>
  </sheetPr>
  <dimension ref="A1:Q104"/>
  <sheetViews>
    <sheetView tabSelected="1" topLeftCell="A69" workbookViewId="0">
      <selection activeCell="A90" sqref="A90"/>
    </sheetView>
  </sheetViews>
  <sheetFormatPr defaultRowHeight="14.4"/>
  <cols>
    <col min="1" max="1" width="14.33203125" customWidth="1"/>
    <col min="2" max="2" width="13.6640625" customWidth="1"/>
    <col min="3" max="3" width="15.88671875" customWidth="1"/>
    <col min="7" max="7" width="15" customWidth="1"/>
    <col min="8" max="8" width="31.6640625" customWidth="1"/>
    <col min="10" max="10" width="12.88671875" customWidth="1"/>
    <col min="11" max="11" width="11.6640625" customWidth="1"/>
    <col min="12" max="12" width="13.5546875" customWidth="1"/>
    <col min="13" max="13" width="14.109375" customWidth="1"/>
    <col min="14" max="14" width="15.5546875" customWidth="1"/>
    <col min="15" max="15" width="8.88671875" hidden="1" customWidth="1"/>
    <col min="17" max="17" width="9.6640625" bestFit="1" customWidth="1"/>
  </cols>
  <sheetData>
    <row r="1" spans="1:15">
      <c r="K1" s="61" t="s">
        <v>55</v>
      </c>
      <c r="L1" s="62"/>
      <c r="M1" s="62"/>
      <c r="N1" s="62"/>
      <c r="O1" s="62"/>
    </row>
    <row r="2" spans="1:15">
      <c r="K2" s="63" t="s">
        <v>56</v>
      </c>
      <c r="L2" s="64"/>
      <c r="M2" s="64"/>
      <c r="N2" s="64"/>
      <c r="O2" s="64"/>
    </row>
    <row r="3" spans="1:15">
      <c r="K3" s="65" t="s">
        <v>57</v>
      </c>
    </row>
    <row r="4" spans="1:15">
      <c r="K4" s="65" t="s">
        <v>58</v>
      </c>
    </row>
    <row r="5" spans="1:15">
      <c r="A5" s="166" t="s">
        <v>20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8"/>
    </row>
    <row r="6" spans="1:15" ht="15" thickBot="1">
      <c r="A6" s="169"/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1"/>
    </row>
    <row r="7" spans="1:15">
      <c r="A7" s="145" t="s">
        <v>21</v>
      </c>
      <c r="B7" s="146"/>
      <c r="C7" s="146"/>
      <c r="D7" s="172"/>
      <c r="E7" s="172"/>
      <c r="F7" s="172"/>
      <c r="G7" s="172"/>
      <c r="H7" s="172"/>
      <c r="I7" s="172"/>
      <c r="J7" s="172"/>
      <c r="K7" s="172"/>
      <c r="L7" s="146"/>
      <c r="M7" s="146"/>
      <c r="N7" s="147"/>
    </row>
    <row r="8" spans="1:15">
      <c r="A8" s="173" t="s">
        <v>22</v>
      </c>
      <c r="B8" s="174"/>
      <c r="C8" s="175"/>
      <c r="D8" s="176" t="s">
        <v>23</v>
      </c>
      <c r="E8" s="176"/>
      <c r="F8" s="125" t="s">
        <v>24</v>
      </c>
      <c r="G8" s="177"/>
      <c r="H8" s="125" t="s">
        <v>25</v>
      </c>
      <c r="I8" s="126"/>
      <c r="J8" s="126"/>
      <c r="K8" s="177"/>
      <c r="L8" s="125" t="s">
        <v>26</v>
      </c>
      <c r="M8" s="126"/>
      <c r="N8" s="177"/>
    </row>
    <row r="9" spans="1:15">
      <c r="A9" s="125" t="s">
        <v>27</v>
      </c>
      <c r="B9" s="126"/>
      <c r="C9" s="35"/>
      <c r="D9" s="127">
        <v>50000</v>
      </c>
      <c r="E9" s="128"/>
      <c r="F9" s="127"/>
      <c r="G9" s="128"/>
      <c r="H9" s="129">
        <f>SUM(C9-D9)</f>
        <v>-50000</v>
      </c>
      <c r="I9" s="130"/>
      <c r="J9" s="130"/>
      <c r="K9" s="131"/>
      <c r="L9" s="132"/>
      <c r="M9" s="133"/>
      <c r="N9" s="134"/>
    </row>
    <row r="10" spans="1:15" ht="15" thickBot="1">
      <c r="A10" s="138" t="s">
        <v>28</v>
      </c>
      <c r="B10" s="139"/>
      <c r="C10" s="36"/>
      <c r="D10" s="140">
        <v>50000</v>
      </c>
      <c r="E10" s="141"/>
      <c r="F10" s="140"/>
      <c r="G10" s="141"/>
      <c r="H10" s="142">
        <f>SUM(C10-D10)</f>
        <v>-50000</v>
      </c>
      <c r="I10" s="143"/>
      <c r="J10" s="143"/>
      <c r="K10" s="144"/>
      <c r="L10" s="135"/>
      <c r="M10" s="136"/>
      <c r="N10" s="137"/>
    </row>
    <row r="11" spans="1:15" ht="15" thickBot="1">
      <c r="A11" s="37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9"/>
      <c r="M11" s="38"/>
      <c r="N11" s="40"/>
    </row>
    <row r="12" spans="1:15">
      <c r="A12" s="145" t="s">
        <v>29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7"/>
    </row>
    <row r="13" spans="1:15">
      <c r="A13" s="148" t="s">
        <v>5</v>
      </c>
      <c r="B13" s="148" t="s">
        <v>34</v>
      </c>
      <c r="C13" s="148" t="s">
        <v>6</v>
      </c>
      <c r="D13" s="151" t="s">
        <v>7</v>
      </c>
      <c r="E13" s="152"/>
      <c r="F13" s="152"/>
      <c r="G13" s="152"/>
      <c r="H13" s="153"/>
      <c r="I13" s="151" t="s">
        <v>30</v>
      </c>
      <c r="J13" s="153"/>
      <c r="K13" s="148" t="s">
        <v>8</v>
      </c>
      <c r="L13" s="158" t="s">
        <v>31</v>
      </c>
      <c r="M13" s="159"/>
      <c r="N13" s="160"/>
    </row>
    <row r="14" spans="1:15">
      <c r="A14" s="149"/>
      <c r="B14" s="150"/>
      <c r="C14" s="150"/>
      <c r="D14" s="154"/>
      <c r="E14" s="155"/>
      <c r="F14" s="155"/>
      <c r="G14" s="155"/>
      <c r="H14" s="156"/>
      <c r="I14" s="154"/>
      <c r="J14" s="156"/>
      <c r="K14" s="157"/>
      <c r="L14" s="41" t="s">
        <v>23</v>
      </c>
      <c r="M14" s="41" t="s">
        <v>24</v>
      </c>
      <c r="N14" s="41" t="s">
        <v>32</v>
      </c>
    </row>
    <row r="15" spans="1:15">
      <c r="A15" s="90">
        <f>+'Relação Pgto'!B14</f>
        <v>45811</v>
      </c>
      <c r="B15" s="42">
        <f>+'Relação Pgto'!C14</f>
        <v>13113</v>
      </c>
      <c r="C15" s="91">
        <f>+'Relação Pgto'!D14</f>
        <v>0</v>
      </c>
      <c r="D15" s="120" t="str">
        <f>+'Relação Pgto'!G14</f>
        <v>Total de Tarifas bancárias no período</v>
      </c>
      <c r="E15" s="120"/>
      <c r="F15" s="120"/>
      <c r="G15" s="120"/>
      <c r="H15" s="120"/>
      <c r="I15" s="105" t="str">
        <f>+'Relação Pgto'!E14</f>
        <v>000000000/0001-19</v>
      </c>
      <c r="J15" s="105"/>
      <c r="K15" s="42"/>
      <c r="L15" s="43"/>
      <c r="M15" s="43">
        <f>+'Relação Pgto'!O14</f>
        <v>1382.4499999999971</v>
      </c>
      <c r="N15" s="44">
        <f>+D10+L15-M15</f>
        <v>48617.55</v>
      </c>
    </row>
    <row r="16" spans="1:15">
      <c r="A16" s="90">
        <f>+'Relação Pgto'!B15</f>
        <v>45813</v>
      </c>
      <c r="B16" s="42">
        <f>+'Relação Pgto'!C15</f>
        <v>13113</v>
      </c>
      <c r="C16" s="91">
        <f>+'Relação Pgto'!D15</f>
        <v>0</v>
      </c>
      <c r="D16" s="120" t="str">
        <f>+'Relação Pgto'!G15</f>
        <v>Tarifa Bancária do período</v>
      </c>
      <c r="E16" s="120"/>
      <c r="F16" s="120"/>
      <c r="G16" s="120"/>
      <c r="H16" s="120"/>
      <c r="I16" s="105" t="str">
        <f>+'Relação Pgto'!E15</f>
        <v>000000000/0001-19</v>
      </c>
      <c r="J16" s="105"/>
      <c r="K16" s="42"/>
      <c r="L16" s="43"/>
      <c r="M16" s="43">
        <f>+'Relação Pgto'!O15</f>
        <v>75.400000000000006</v>
      </c>
      <c r="N16" s="44">
        <f>+N15+L16-M16</f>
        <v>48542.15</v>
      </c>
    </row>
    <row r="17" spans="1:17">
      <c r="A17" s="90">
        <v>45817</v>
      </c>
      <c r="B17">
        <v>82091083</v>
      </c>
      <c r="C17" s="91"/>
      <c r="D17" s="121" t="s">
        <v>108</v>
      </c>
      <c r="E17" s="103"/>
      <c r="F17" s="103"/>
      <c r="G17" s="103"/>
      <c r="H17" s="104"/>
      <c r="I17" s="115" t="s">
        <v>90</v>
      </c>
      <c r="J17" s="116"/>
      <c r="K17" s="42"/>
      <c r="L17" s="43">
        <v>1382.45</v>
      </c>
      <c r="M17" s="43"/>
      <c r="N17" s="44">
        <f>+N16+L17-M17</f>
        <v>49924.6</v>
      </c>
    </row>
    <row r="18" spans="1:17">
      <c r="A18" s="90">
        <f>+'Relação Pgto'!B16</f>
        <v>45838</v>
      </c>
      <c r="B18" s="42">
        <f>+'Relação Pgto'!C16</f>
        <v>63001</v>
      </c>
      <c r="C18" s="91" t="str">
        <f>+'Relação Pgto'!D16</f>
        <v>NF 95367</v>
      </c>
      <c r="D18" s="120" t="str">
        <f>+'Relação Pgto'!G16</f>
        <v>Prestação de serviços de museologia conforme contrato de prestação de serviços</v>
      </c>
      <c r="E18" s="120"/>
      <c r="F18" s="120"/>
      <c r="G18" s="120"/>
      <c r="H18" s="120"/>
      <c r="I18" s="105" t="str">
        <f>+'Relação Pgto'!E16</f>
        <v>928.177.772-04</v>
      </c>
      <c r="J18" s="105"/>
      <c r="K18" s="42"/>
      <c r="L18" s="43"/>
      <c r="M18" s="43">
        <v>2506.8000000000002</v>
      </c>
      <c r="N18" s="44">
        <f t="shared" ref="N18:N89" si="0">+N17+L18-M18</f>
        <v>47417.799999999996</v>
      </c>
    </row>
    <row r="19" spans="1:17">
      <c r="A19" s="90">
        <f>+'Relação Pgto'!B17</f>
        <v>45838</v>
      </c>
      <c r="B19" s="42">
        <f>+'Relação Pgto'!C17</f>
        <v>63002</v>
      </c>
      <c r="C19" s="91" t="str">
        <f>+'Relação Pgto'!D17</f>
        <v xml:space="preserve">DAM </v>
      </c>
      <c r="D19" s="120" t="str">
        <f>+'Relação Pgto'!G17</f>
        <v>Recolhimento de ISS de prestação de serviços de Juliane Evangelista de Souza</v>
      </c>
      <c r="E19" s="120"/>
      <c r="F19" s="120"/>
      <c r="G19" s="120"/>
      <c r="H19" s="120"/>
      <c r="I19" s="105" t="str">
        <f>+'Relação Pgto'!E17</f>
        <v>13672597/0001-62</v>
      </c>
      <c r="J19" s="105"/>
      <c r="K19" s="42"/>
      <c r="L19" s="43"/>
      <c r="M19" s="43">
        <f>+'Relação Pgto'!O18</f>
        <v>150</v>
      </c>
      <c r="N19" s="44">
        <f t="shared" si="0"/>
        <v>47267.799999999996</v>
      </c>
    </row>
    <row r="20" spans="1:17">
      <c r="A20" s="90">
        <f>+'Relação Pgto'!B18</f>
        <v>45838</v>
      </c>
      <c r="B20" s="42">
        <f>+'Relação Pgto'!C18</f>
        <v>63003</v>
      </c>
      <c r="C20" s="91" t="str">
        <f>+'Relação Pgto'!D18</f>
        <v xml:space="preserve">DAM </v>
      </c>
      <c r="D20" s="120" t="str">
        <f>+'Relação Pgto'!G18</f>
        <v>Recolhimento de ISS de prestação de serviços de Vitória Bispo Carvalho</v>
      </c>
      <c r="E20" s="120"/>
      <c r="F20" s="120"/>
      <c r="G20" s="120"/>
      <c r="H20" s="120"/>
      <c r="I20" s="105" t="str">
        <f>+'Relação Pgto'!E18</f>
        <v>13672597/0001-62</v>
      </c>
      <c r="J20" s="105"/>
      <c r="K20" s="42"/>
      <c r="L20" s="43"/>
      <c r="M20" s="43">
        <v>150</v>
      </c>
      <c r="N20" s="44">
        <f t="shared" si="0"/>
        <v>47117.799999999996</v>
      </c>
    </row>
    <row r="21" spans="1:17">
      <c r="A21" s="90">
        <v>45838</v>
      </c>
      <c r="B21" s="42"/>
      <c r="C21" s="91"/>
      <c r="D21" s="102" t="s">
        <v>198</v>
      </c>
      <c r="E21" s="103"/>
      <c r="F21" s="103"/>
      <c r="G21" s="103"/>
      <c r="H21" s="104"/>
      <c r="I21" s="105" t="str">
        <f>+'Relação Pgto'!E20</f>
        <v>000000000/0001-19</v>
      </c>
      <c r="J21" s="105"/>
      <c r="K21" s="42"/>
      <c r="L21" s="43">
        <f>38.2-0.64-0.33</f>
        <v>37.230000000000004</v>
      </c>
      <c r="M21" s="43"/>
      <c r="N21" s="44">
        <f t="shared" si="0"/>
        <v>47155.03</v>
      </c>
    </row>
    <row r="22" spans="1:17">
      <c r="A22" s="90">
        <f>+'Relação Pgto'!B19</f>
        <v>45839</v>
      </c>
      <c r="B22" s="42">
        <v>9903</v>
      </c>
      <c r="C22" s="91" t="str">
        <f>+'Relação Pgto'!D19</f>
        <v>NF 95366</v>
      </c>
      <c r="D22" s="120" t="str">
        <f>+'Relação Pgto'!G19</f>
        <v>Prestação de serviços de museologia conforme contrato de prestação de serviços</v>
      </c>
      <c r="E22" s="120"/>
      <c r="F22" s="120"/>
      <c r="G22" s="120"/>
      <c r="H22" s="120"/>
      <c r="I22" s="105" t="str">
        <f>+'Relação Pgto'!E19</f>
        <v>406.228.138-46</v>
      </c>
      <c r="J22" s="105"/>
      <c r="K22" s="42"/>
      <c r="L22" s="43"/>
      <c r="M22" s="43">
        <f>+'Relação Pgto'!O19</f>
        <v>2506.8000000000002</v>
      </c>
      <c r="N22" s="44">
        <f t="shared" si="0"/>
        <v>44648.229999999996</v>
      </c>
    </row>
    <row r="23" spans="1:17">
      <c r="A23" s="90">
        <v>45845</v>
      </c>
      <c r="B23" s="42">
        <v>881881102</v>
      </c>
      <c r="C23" s="42"/>
      <c r="D23" s="124" t="s">
        <v>97</v>
      </c>
      <c r="E23" s="120"/>
      <c r="F23" s="120"/>
      <c r="G23" s="120"/>
      <c r="H23" s="120"/>
      <c r="I23" s="105" t="str">
        <f>+'Relação Pgto'!E20</f>
        <v>000000000/0001-19</v>
      </c>
      <c r="J23" s="105"/>
      <c r="K23" s="42"/>
      <c r="L23" s="43"/>
      <c r="M23" s="43">
        <v>75.400000000000006</v>
      </c>
      <c r="N23" s="44">
        <f t="shared" si="0"/>
        <v>44572.829999999994</v>
      </c>
    </row>
    <row r="24" spans="1:17">
      <c r="A24" s="90">
        <v>45847</v>
      </c>
      <c r="B24" s="42">
        <v>881881102</v>
      </c>
      <c r="C24" s="42">
        <v>95600</v>
      </c>
      <c r="D24" s="124" t="str">
        <f>+'Relação Pgto'!G22</f>
        <v>Prestação de serviço de coordenação geral do Projeto Rota da Capitania</v>
      </c>
      <c r="E24" s="120"/>
      <c r="F24" s="120"/>
      <c r="G24" s="120"/>
      <c r="H24" s="120"/>
      <c r="I24" s="105" t="str">
        <f>+'Relação Pgto'!E21</f>
        <v>13672597/0001-62</v>
      </c>
      <c r="J24" s="105"/>
      <c r="K24" s="42"/>
      <c r="L24" s="43"/>
      <c r="M24" s="43">
        <v>1680</v>
      </c>
      <c r="N24" s="44">
        <f t="shared" si="0"/>
        <v>42892.829999999994</v>
      </c>
    </row>
    <row r="25" spans="1:17">
      <c r="A25" s="90">
        <v>45847</v>
      </c>
      <c r="B25" s="42">
        <v>70901</v>
      </c>
      <c r="C25" s="91" t="s">
        <v>100</v>
      </c>
      <c r="D25" s="161" t="s">
        <v>112</v>
      </c>
      <c r="E25" s="162"/>
      <c r="F25" s="162"/>
      <c r="G25" s="162"/>
      <c r="H25" s="162"/>
      <c r="I25" s="105" t="str">
        <f>+'Relação Pgto'!E22</f>
        <v>391.214.616-00</v>
      </c>
      <c r="J25" s="105"/>
      <c r="K25" s="42"/>
      <c r="L25" s="43"/>
      <c r="M25" s="43">
        <v>100</v>
      </c>
      <c r="N25" s="44">
        <f t="shared" si="0"/>
        <v>42792.829999999994</v>
      </c>
    </row>
    <row r="26" spans="1:17">
      <c r="A26" s="90">
        <v>45856</v>
      </c>
      <c r="B26" s="93">
        <f>+'Relação Pgto'!C23</f>
        <v>71801</v>
      </c>
      <c r="C26" s="91" t="str">
        <f>+'Relação Pgto'!D23</f>
        <v>DARF</v>
      </c>
      <c r="D26" s="120" t="str">
        <f>+'Relação Pgto'!G23</f>
        <v>Pagamento de DARF INSS das Prestadoras de Serviços Museologia</v>
      </c>
      <c r="E26" s="120"/>
      <c r="F26" s="120"/>
      <c r="G26" s="120"/>
      <c r="H26" s="120"/>
      <c r="I26" s="115" t="s">
        <v>119</v>
      </c>
      <c r="J26" s="116"/>
      <c r="K26" s="42"/>
      <c r="L26" s="43"/>
      <c r="M26" s="43">
        <v>1886.4</v>
      </c>
      <c r="N26" s="44">
        <f t="shared" si="0"/>
        <v>40906.429999999993</v>
      </c>
    </row>
    <row r="27" spans="1:17">
      <c r="A27" s="90">
        <v>45869</v>
      </c>
      <c r="B27" s="42"/>
      <c r="C27" s="91"/>
      <c r="D27" s="102" t="s">
        <v>198</v>
      </c>
      <c r="E27" s="103"/>
      <c r="F27" s="103"/>
      <c r="G27" s="103"/>
      <c r="H27" s="104"/>
      <c r="I27" s="105" t="s">
        <v>199</v>
      </c>
      <c r="J27" s="105"/>
      <c r="K27" s="42"/>
      <c r="L27" s="43">
        <f>54.16-1.45-0.53</f>
        <v>52.179999999999993</v>
      </c>
      <c r="M27" s="43"/>
      <c r="N27" s="44">
        <f t="shared" si="0"/>
        <v>40958.609999999993</v>
      </c>
    </row>
    <row r="28" spans="1:17">
      <c r="A28" s="90">
        <f>+'Relação Pgto'!B24</f>
        <v>45874</v>
      </c>
      <c r="B28" s="42">
        <f>+'Relação Pgto'!C24</f>
        <v>881882</v>
      </c>
      <c r="C28" s="91"/>
      <c r="D28" s="121" t="s">
        <v>97</v>
      </c>
      <c r="E28" s="122"/>
      <c r="F28" s="122"/>
      <c r="G28" s="122"/>
      <c r="H28" s="123"/>
      <c r="I28" s="105" t="str">
        <f>+'Relação Pgto'!E24</f>
        <v>000000000/0001-19</v>
      </c>
      <c r="J28" s="105"/>
      <c r="K28" s="42"/>
      <c r="L28" s="43"/>
      <c r="M28" s="43">
        <v>75.400000000000006</v>
      </c>
      <c r="N28" s="44">
        <f>+N26+L28-M28</f>
        <v>40831.029999999992</v>
      </c>
    </row>
    <row r="29" spans="1:17">
      <c r="A29" s="90">
        <f>+'Relação Pgto'!B25</f>
        <v>45883</v>
      </c>
      <c r="B29" s="42">
        <f>+'Relação Pgto'!C25</f>
        <v>81401</v>
      </c>
      <c r="C29" s="91" t="str">
        <f>+'Relação Pgto'!D25</f>
        <v>DARF</v>
      </c>
      <c r="D29" s="121" t="str">
        <f>+'Relação Pgto'!G25</f>
        <v>Pagamento de DARF INSS do Prestador de Coordenação Geral</v>
      </c>
      <c r="E29" s="122"/>
      <c r="F29" s="122"/>
      <c r="G29" s="122"/>
      <c r="H29" s="123"/>
      <c r="I29" s="105"/>
      <c r="J29" s="105"/>
      <c r="K29" s="42"/>
      <c r="L29" s="43"/>
      <c r="M29" s="43">
        <f>+'Relação Pgto'!O25</f>
        <v>620</v>
      </c>
      <c r="N29" s="44">
        <f t="shared" si="0"/>
        <v>40211.029999999992</v>
      </c>
    </row>
    <row r="30" spans="1:17">
      <c r="A30" s="90">
        <f>+'Relação Pgto'!B26</f>
        <v>45883</v>
      </c>
      <c r="B30" s="42">
        <f>+'Relação Pgto'!C26</f>
        <v>81402</v>
      </c>
      <c r="C30" s="91" t="str">
        <f>+'Relação Pgto'!D26</f>
        <v>NF 074.512</v>
      </c>
      <c r="D30" s="121" t="str">
        <f>+'Relação Pgto'!G26</f>
        <v xml:space="preserve">Aquisição de Projetor </v>
      </c>
      <c r="E30" s="122"/>
      <c r="F30" s="122"/>
      <c r="G30" s="122"/>
      <c r="H30" s="123"/>
      <c r="I30" s="105" t="str">
        <f>+'Relação Pgto'!E26</f>
        <v>57.167.375/0001-68</v>
      </c>
      <c r="J30" s="105"/>
      <c r="K30" s="42"/>
      <c r="L30" s="43"/>
      <c r="M30" s="43">
        <f>+'Relação Pgto'!O26</f>
        <v>579.88</v>
      </c>
      <c r="N30" s="44">
        <f t="shared" si="0"/>
        <v>39631.149999999994</v>
      </c>
    </row>
    <row r="31" spans="1:17">
      <c r="A31" s="90">
        <f>+'Relação Pgto'!B27</f>
        <v>45883</v>
      </c>
      <c r="B31" s="42">
        <f>+'Relação Pgto'!C27</f>
        <v>81403</v>
      </c>
      <c r="C31" s="91"/>
      <c r="D31" s="121" t="str">
        <f>+'Relação Pgto'!G27</f>
        <v>Aquisição de Óculos de realidade aumentada</v>
      </c>
      <c r="E31" s="122"/>
      <c r="F31" s="122"/>
      <c r="G31" s="122"/>
      <c r="H31" s="123"/>
      <c r="I31" s="105" t="str">
        <f>+'Relação Pgto'!E27</f>
        <v>039.402.025-17</v>
      </c>
      <c r="J31" s="105"/>
      <c r="K31" s="42"/>
      <c r="L31" s="43"/>
      <c r="M31" s="43">
        <f>+'Relação Pgto'!O27</f>
        <v>287.02</v>
      </c>
      <c r="N31" s="44">
        <f t="shared" si="0"/>
        <v>39344.129999999997</v>
      </c>
    </row>
    <row r="32" spans="1:17">
      <c r="A32" s="90">
        <v>45869</v>
      </c>
      <c r="B32" s="42"/>
      <c r="C32" s="91"/>
      <c r="D32" s="102" t="s">
        <v>198</v>
      </c>
      <c r="E32" s="103"/>
      <c r="F32" s="103"/>
      <c r="G32" s="103"/>
      <c r="H32" s="104"/>
      <c r="I32" s="105" t="s">
        <v>199</v>
      </c>
      <c r="J32" s="105"/>
      <c r="K32" s="42"/>
      <c r="L32" s="43">
        <f>176.35-1.75+L27</f>
        <v>226.77999999999997</v>
      </c>
      <c r="M32" s="43"/>
      <c r="N32" s="44">
        <f t="shared" si="0"/>
        <v>39570.909999999996</v>
      </c>
      <c r="Q32" s="100"/>
    </row>
    <row r="33" spans="1:15">
      <c r="A33" s="90">
        <f>+'Relação Pgto'!B28</f>
        <v>45905</v>
      </c>
      <c r="B33" s="42">
        <f>+'Relação Pgto'!C28</f>
        <v>90501</v>
      </c>
      <c r="C33" s="91" t="str">
        <f>+'Relação Pgto'!D28</f>
        <v>NF 202598</v>
      </c>
      <c r="D33" s="102" t="str">
        <f>+'Relação Pgto'!G28</f>
        <v>Prestação de serviços de museologia conforme contrato de prestação de serviços</v>
      </c>
      <c r="E33" s="103"/>
      <c r="F33" s="103"/>
      <c r="G33" s="103"/>
      <c r="H33" s="104"/>
      <c r="I33" s="105" t="str">
        <f>+'Relação Pgto'!E28</f>
        <v>406.228.138-46</v>
      </c>
      <c r="J33" s="105"/>
      <c r="K33" s="42"/>
      <c r="L33" s="43"/>
      <c r="M33" s="43">
        <f>+'Relação Pgto'!O28</f>
        <v>2670</v>
      </c>
      <c r="N33" s="44">
        <f>+N31+L33-M33</f>
        <v>36674.129999999997</v>
      </c>
    </row>
    <row r="34" spans="1:15">
      <c r="A34" s="90">
        <f>+'Relação Pgto'!B29</f>
        <v>45905</v>
      </c>
      <c r="B34" s="42">
        <f>+'Relação Pgto'!C29</f>
        <v>882481</v>
      </c>
      <c r="C34" s="91" t="str">
        <f>+'Relação Pgto'!D29</f>
        <v>TARIFA</v>
      </c>
      <c r="D34" s="102" t="str">
        <f>+'Relação Pgto'!G29</f>
        <v>Tarifa Bancária do período</v>
      </c>
      <c r="E34" s="103"/>
      <c r="F34" s="103"/>
      <c r="G34" s="103"/>
      <c r="H34" s="104"/>
      <c r="I34" s="105" t="str">
        <f>+'Relação Pgto'!E29</f>
        <v>000000000/0001-19</v>
      </c>
      <c r="J34" s="105"/>
      <c r="K34" s="42"/>
      <c r="L34" s="43"/>
      <c r="M34" s="43">
        <f>+'Relação Pgto'!O29</f>
        <v>81.400000000000006</v>
      </c>
      <c r="N34" s="44">
        <f t="shared" si="0"/>
        <v>36592.729999999996</v>
      </c>
    </row>
    <row r="35" spans="1:15">
      <c r="A35" s="90">
        <f>+'Relação Pgto'!B30</f>
        <v>45908</v>
      </c>
      <c r="B35" s="42">
        <f>+'Relação Pgto'!C30</f>
        <v>9903</v>
      </c>
      <c r="C35" s="91" t="str">
        <f>+'Relação Pgto'!D30</f>
        <v>NOTA FISCAL</v>
      </c>
      <c r="D35" s="102" t="str">
        <f>+'Relação Pgto'!G30</f>
        <v>Prestação de serviços de museologia conforme contrato de prestação de serviços</v>
      </c>
      <c r="E35" s="103"/>
      <c r="F35" s="103"/>
      <c r="G35" s="103"/>
      <c r="H35" s="104"/>
      <c r="I35" s="105" t="str">
        <f>+'Relação Pgto'!E30</f>
        <v>928.177.772-04</v>
      </c>
      <c r="J35" s="105"/>
      <c r="K35" s="42"/>
      <c r="L35" s="43"/>
      <c r="M35" s="43">
        <f>+'Relação Pgto'!O30</f>
        <v>2670</v>
      </c>
      <c r="N35" s="44">
        <f t="shared" si="0"/>
        <v>33922.729999999996</v>
      </c>
    </row>
    <row r="36" spans="1:15">
      <c r="A36" s="90">
        <f>+'Relação Pgto'!B31</f>
        <v>45916</v>
      </c>
      <c r="B36" s="42">
        <f>+'Relação Pgto'!C31</f>
        <v>91601</v>
      </c>
      <c r="C36" s="91" t="str">
        <f>+'Relação Pgto'!D31</f>
        <v>Recibo 001</v>
      </c>
      <c r="D36" s="102" t="str">
        <f>+'Relação Pgto'!G31</f>
        <v>Referente diária para combustível Pré-produção em visita a Itacaré</v>
      </c>
      <c r="E36" s="103"/>
      <c r="F36" s="103"/>
      <c r="G36" s="103"/>
      <c r="H36" s="104"/>
      <c r="I36" s="105" t="str">
        <f>+'Relação Pgto'!E31</f>
        <v>406.228.138-46</v>
      </c>
      <c r="J36" s="105"/>
      <c r="K36" s="42"/>
      <c r="L36" s="43"/>
      <c r="M36" s="43">
        <f>+'Relação Pgto'!O31</f>
        <v>252.35</v>
      </c>
      <c r="N36" s="44">
        <f t="shared" si="0"/>
        <v>33670.379999999997</v>
      </c>
    </row>
    <row r="37" spans="1:15">
      <c r="A37" s="90">
        <f>+'Relação Pgto'!B32</f>
        <v>45916</v>
      </c>
      <c r="B37" s="42">
        <f>+'Relação Pgto'!C32</f>
        <v>91602</v>
      </c>
      <c r="C37" s="91" t="str">
        <f>+'Relação Pgto'!D32</f>
        <v>Recibo 002</v>
      </c>
      <c r="D37" s="102" t="str">
        <f>+'Relação Pgto'!G32</f>
        <v>Referente diária para Alimentação em visita a Itacaré</v>
      </c>
      <c r="E37" s="103"/>
      <c r="F37" s="103"/>
      <c r="G37" s="103"/>
      <c r="H37" s="104"/>
      <c r="I37" s="105" t="str">
        <f>+'Relação Pgto'!E32</f>
        <v>406.228.138-46</v>
      </c>
      <c r="J37" s="105"/>
      <c r="K37" s="42"/>
      <c r="L37" s="43"/>
      <c r="M37" s="43">
        <f>+'Relação Pgto'!O32</f>
        <v>142.58000000000001</v>
      </c>
      <c r="N37" s="44">
        <f t="shared" si="0"/>
        <v>33527.799999999996</v>
      </c>
    </row>
    <row r="38" spans="1:15">
      <c r="A38" s="90">
        <f>+'Relação Pgto'!B33</f>
        <v>45916</v>
      </c>
      <c r="B38" s="42">
        <f>+'Relação Pgto'!C33</f>
        <v>842591</v>
      </c>
      <c r="C38" s="91" t="str">
        <f>+'Relação Pgto'!D33</f>
        <v>TARIFA</v>
      </c>
      <c r="D38" s="102" t="str">
        <f>+'Relação Pgto'!G33</f>
        <v>Tarifa Bancária do período PIX</v>
      </c>
      <c r="E38" s="103"/>
      <c r="F38" s="103"/>
      <c r="G38" s="103"/>
      <c r="H38" s="104"/>
      <c r="I38" s="105" t="str">
        <f>+'Relação Pgto'!E33</f>
        <v>000000000/0001-19</v>
      </c>
      <c r="J38" s="105"/>
      <c r="K38" s="42"/>
      <c r="L38" s="43"/>
      <c r="M38" s="43">
        <f>+'Relação Pgto'!O33</f>
        <v>1.41</v>
      </c>
      <c r="N38" s="44">
        <f t="shared" si="0"/>
        <v>33526.389999999992</v>
      </c>
    </row>
    <row r="39" spans="1:15">
      <c r="A39" s="90">
        <f>+'Relação Pgto'!B34</f>
        <v>45917</v>
      </c>
      <c r="B39" s="42">
        <f>+'Relação Pgto'!C34</f>
        <v>13105</v>
      </c>
      <c r="C39" s="91" t="str">
        <f>+'Relação Pgto'!D34</f>
        <v>NF  125551</v>
      </c>
      <c r="D39" s="102" t="str">
        <f>+'Relação Pgto'!G34</f>
        <v>Aquisição de 03 celulares para utilizarcom óculos de realidade aumentada</v>
      </c>
      <c r="E39" s="103"/>
      <c r="F39" s="103"/>
      <c r="G39" s="103"/>
      <c r="H39" s="104"/>
      <c r="I39" s="105" t="str">
        <f>+'Relação Pgto'!E34</f>
        <v>33041260/14000-98</v>
      </c>
      <c r="J39" s="105"/>
      <c r="K39" s="42"/>
      <c r="L39" s="43"/>
      <c r="M39" s="43">
        <f>+'Relação Pgto'!O34</f>
        <v>2034.09</v>
      </c>
      <c r="N39" s="44">
        <f t="shared" si="0"/>
        <v>31492.299999999992</v>
      </c>
      <c r="O39" s="44">
        <f>+O38+M39-N39</f>
        <v>-29458.209999999992</v>
      </c>
    </row>
    <row r="40" spans="1:15">
      <c r="A40" s="90">
        <f>+'Relação Pgto'!B35</f>
        <v>45918</v>
      </c>
      <c r="B40" s="42">
        <f>+'Relação Pgto'!C35</f>
        <v>91801</v>
      </c>
      <c r="C40" s="91" t="str">
        <f>+'Relação Pgto'!D35</f>
        <v>DARF</v>
      </c>
      <c r="D40" s="102" t="str">
        <f>+'Relação Pgto'!G35</f>
        <v>Pagamento de DARF INSS do Prestador de Museologia</v>
      </c>
      <c r="E40" s="103"/>
      <c r="F40" s="103"/>
      <c r="G40" s="103"/>
      <c r="H40" s="104"/>
      <c r="I40" s="115"/>
      <c r="J40" s="116"/>
      <c r="K40" s="42"/>
      <c r="L40" s="43"/>
      <c r="M40" s="43">
        <f>+'Relação Pgto'!O35</f>
        <v>1860</v>
      </c>
      <c r="N40" s="44">
        <f t="shared" si="0"/>
        <v>29632.299999999992</v>
      </c>
      <c r="O40" s="44">
        <f>+O39+M40-N40</f>
        <v>-57230.50999999998</v>
      </c>
    </row>
    <row r="41" spans="1:15">
      <c r="A41" s="90">
        <f>+'Relação Pgto'!B36</f>
        <v>45919</v>
      </c>
      <c r="B41" s="42">
        <f>+'Relação Pgto'!C36</f>
        <v>9903</v>
      </c>
      <c r="C41" s="91">
        <f>+'Relação Pgto'!D36</f>
        <v>22162</v>
      </c>
      <c r="D41" s="102" t="str">
        <f>+'Relação Pgto'!G36</f>
        <v>Aquisição de estrutura de suporte de Banner Painel Backdrop 2x2</v>
      </c>
      <c r="E41" s="103"/>
      <c r="F41" s="103"/>
      <c r="G41" s="103"/>
      <c r="H41" s="104"/>
      <c r="I41" s="105" t="str">
        <f>+'Relação Pgto'!E36</f>
        <v>39930740/0001-62</v>
      </c>
      <c r="J41" s="105"/>
      <c r="K41" s="42"/>
      <c r="L41" s="43"/>
      <c r="M41" s="43">
        <f>+'Relação Pgto'!O36</f>
        <v>1292</v>
      </c>
      <c r="N41" s="44">
        <f t="shared" si="0"/>
        <v>28340.299999999992</v>
      </c>
    </row>
    <row r="42" spans="1:15">
      <c r="A42" s="90">
        <f>+'Relação Pgto'!B37</f>
        <v>45925</v>
      </c>
      <c r="B42" s="42">
        <f>+'Relação Pgto'!C37</f>
        <v>92501</v>
      </c>
      <c r="C42" s="91" t="str">
        <f>+'Relação Pgto'!D37</f>
        <v>Recibo 003</v>
      </c>
      <c r="D42" s="102" t="str">
        <f>+'Relação Pgto'!G37</f>
        <v>Referente diária para combustível em visita a Itacaré Visita Técnica</v>
      </c>
      <c r="E42" s="103"/>
      <c r="F42" s="103"/>
      <c r="G42" s="103"/>
      <c r="H42" s="104"/>
      <c r="I42" s="105" t="str">
        <f>+'Relação Pgto'!E37</f>
        <v>406.228.138-46</v>
      </c>
      <c r="J42" s="105"/>
      <c r="K42" s="42"/>
      <c r="L42" s="43"/>
      <c r="M42" s="43">
        <f>+'Relação Pgto'!O37</f>
        <v>205.87</v>
      </c>
      <c r="N42" s="44">
        <f t="shared" si="0"/>
        <v>28134.429999999993</v>
      </c>
    </row>
    <row r="43" spans="1:15">
      <c r="A43" s="90">
        <f>+'Relação Pgto'!B38</f>
        <v>45925</v>
      </c>
      <c r="B43" s="42">
        <f>+'Relação Pgto'!C38</f>
        <v>92502</v>
      </c>
      <c r="C43" s="91" t="str">
        <f>+'Relação Pgto'!D38</f>
        <v>Recibo 004</v>
      </c>
      <c r="D43" s="102" t="str">
        <f>+'Relação Pgto'!G38</f>
        <v>Referente diária para combustível Alimentação em visita a Itacaré visita técnica</v>
      </c>
      <c r="E43" s="103"/>
      <c r="F43" s="103"/>
      <c r="G43" s="103"/>
      <c r="H43" s="104"/>
      <c r="I43" s="105" t="str">
        <f>+'Relação Pgto'!E38</f>
        <v>406.228.138-46</v>
      </c>
      <c r="J43" s="105"/>
      <c r="K43" s="42"/>
      <c r="L43" s="43"/>
      <c r="M43" s="43">
        <f>+'Relação Pgto'!O38</f>
        <v>105.4</v>
      </c>
      <c r="N43" s="44">
        <f t="shared" si="0"/>
        <v>28029.029999999992</v>
      </c>
    </row>
    <row r="44" spans="1:15">
      <c r="A44" s="90">
        <f>+'Relação Pgto'!B39</f>
        <v>45925</v>
      </c>
      <c r="B44" s="42">
        <f>+'Relação Pgto'!C39</f>
        <v>882481</v>
      </c>
      <c r="C44" s="91" t="str">
        <f>+'Relação Pgto'!D39</f>
        <v>TARIFA</v>
      </c>
      <c r="D44" s="102" t="str">
        <f>+'Relação Pgto'!G39</f>
        <v>Tarifa Bancária do período</v>
      </c>
      <c r="E44" s="103"/>
      <c r="F44" s="103"/>
      <c r="G44" s="103"/>
      <c r="H44" s="104"/>
      <c r="I44" s="105" t="str">
        <f>+'Relação Pgto'!E39</f>
        <v>000000000/0001-19</v>
      </c>
      <c r="J44" s="105"/>
      <c r="K44" s="42"/>
      <c r="L44" s="43"/>
      <c r="M44" s="43">
        <f>+'Relação Pgto'!O39</f>
        <v>3.07</v>
      </c>
      <c r="N44" s="44">
        <f t="shared" si="0"/>
        <v>28025.959999999992</v>
      </c>
    </row>
    <row r="45" spans="1:15">
      <c r="A45" s="90">
        <v>45930</v>
      </c>
      <c r="B45" s="42"/>
      <c r="C45" s="91"/>
      <c r="D45" s="102" t="s">
        <v>198</v>
      </c>
      <c r="E45" s="103"/>
      <c r="F45" s="103"/>
      <c r="G45" s="103"/>
      <c r="H45" s="104"/>
      <c r="I45" s="105" t="s">
        <v>200</v>
      </c>
      <c r="J45" s="105"/>
      <c r="K45" s="42"/>
      <c r="L45" s="43">
        <f>80.96-18.95+L32</f>
        <v>288.78999999999996</v>
      </c>
      <c r="M45" s="43"/>
      <c r="N45" s="44">
        <f t="shared" si="0"/>
        <v>28314.749999999993</v>
      </c>
    </row>
    <row r="46" spans="1:15">
      <c r="A46" s="90">
        <f>+'Relação Pgto'!B40</f>
        <v>45933</v>
      </c>
      <c r="B46" s="42">
        <f>+'Relação Pgto'!C40</f>
        <v>100301</v>
      </c>
      <c r="C46" s="91" t="str">
        <f>+'Relação Pgto'!D40</f>
        <v>RECIBO 005</v>
      </c>
      <c r="D46" s="102" t="str">
        <f>+'Relação Pgto'!G40</f>
        <v>Referente diária para Hospedagem e Alimentação no Evento de Itacaré/BA</v>
      </c>
      <c r="E46" s="103"/>
      <c r="F46" s="103"/>
      <c r="G46" s="103"/>
      <c r="H46" s="104"/>
      <c r="I46" s="105" t="str">
        <f>+'Relação Pgto'!E40</f>
        <v>406.228.138-46</v>
      </c>
      <c r="J46" s="105"/>
      <c r="K46" s="42"/>
      <c r="L46" s="43"/>
      <c r="M46" s="43">
        <f>+'Relação Pgto'!O40</f>
        <v>730</v>
      </c>
      <c r="N46" s="44">
        <f>+N44+L46-M46</f>
        <v>27295.959999999992</v>
      </c>
    </row>
    <row r="47" spans="1:15">
      <c r="A47" s="90">
        <f>+'Relação Pgto'!B41</f>
        <v>45933</v>
      </c>
      <c r="B47" s="42">
        <f>+'Relação Pgto'!C41</f>
        <v>100302</v>
      </c>
      <c r="C47" s="91" t="str">
        <f>+'Relação Pgto'!D41</f>
        <v>NF 4162</v>
      </c>
      <c r="D47" s="102" t="str">
        <f>+'Relação Pgto'!G41</f>
        <v>Referente a presração de serviços contábeis  do mês de setembro/2025</v>
      </c>
      <c r="E47" s="103"/>
      <c r="F47" s="103"/>
      <c r="G47" s="103"/>
      <c r="H47" s="104"/>
      <c r="I47" s="105" t="str">
        <f>+'Relação Pgto'!E41</f>
        <v>11766341/0001-99</v>
      </c>
      <c r="J47" s="105"/>
      <c r="K47" s="42"/>
      <c r="L47" s="43"/>
      <c r="M47" s="43">
        <f>+'Relação Pgto'!O41</f>
        <v>500</v>
      </c>
      <c r="N47" s="44">
        <f t="shared" si="0"/>
        <v>26795.959999999992</v>
      </c>
    </row>
    <row r="48" spans="1:15">
      <c r="A48" s="90">
        <f>+'Relação Pgto'!B42</f>
        <v>45933</v>
      </c>
      <c r="B48" s="42">
        <f>+'Relação Pgto'!C42</f>
        <v>100303</v>
      </c>
      <c r="C48" s="91" t="str">
        <f>+'Relação Pgto'!D42</f>
        <v>RECIBO 006</v>
      </c>
      <c r="D48" s="102" t="str">
        <f>+'Relação Pgto'!G42</f>
        <v>Referente diária para Hospedagem e Alimentação no Evento de Itacaré/BA</v>
      </c>
      <c r="E48" s="103"/>
      <c r="F48" s="103"/>
      <c r="G48" s="103"/>
      <c r="H48" s="104"/>
      <c r="I48" s="105" t="str">
        <f>+'Relação Pgto'!E42</f>
        <v>928.177.772-04</v>
      </c>
      <c r="J48" s="105"/>
      <c r="K48" s="42"/>
      <c r="L48" s="43"/>
      <c r="M48" s="43">
        <f>+'Relação Pgto'!O42</f>
        <v>730</v>
      </c>
      <c r="N48" s="44">
        <f t="shared" si="0"/>
        <v>26065.959999999992</v>
      </c>
    </row>
    <row r="49" spans="1:17">
      <c r="A49" s="90">
        <f>+'Relação Pgto'!B43</f>
        <v>45936</v>
      </c>
      <c r="B49" s="42">
        <f>+'Relação Pgto'!C43</f>
        <v>100601</v>
      </c>
      <c r="C49" s="91">
        <f>+'Relação Pgto'!D43</f>
        <v>103</v>
      </c>
      <c r="D49" s="102" t="str">
        <f>+'Relação Pgto'!G43</f>
        <v>Prestação de Serviços de confecção e impressão de banners</v>
      </c>
      <c r="E49" s="103"/>
      <c r="F49" s="103"/>
      <c r="G49" s="103"/>
      <c r="H49" s="104"/>
      <c r="I49" s="105" t="str">
        <f>+'Relação Pgto'!E43</f>
        <v>13807152/0001-42</v>
      </c>
      <c r="J49" s="105"/>
      <c r="K49" s="42"/>
      <c r="L49" s="43"/>
      <c r="M49" s="43">
        <f>+'Relação Pgto'!O43</f>
        <v>660</v>
      </c>
      <c r="N49" s="44">
        <f t="shared" si="0"/>
        <v>25405.959999999992</v>
      </c>
    </row>
    <row r="50" spans="1:17">
      <c r="A50" s="90">
        <f>+'Relação Pgto'!B44</f>
        <v>45936</v>
      </c>
      <c r="B50" s="42">
        <f>+'Relação Pgto'!C44</f>
        <v>100602</v>
      </c>
      <c r="C50" s="91">
        <f>+'Relação Pgto'!D44</f>
        <v>104</v>
      </c>
      <c r="D50" s="102" t="str">
        <f>+'Relação Pgto'!G44</f>
        <v>Prestação de Serviços de confecção e impressão de folders</v>
      </c>
      <c r="E50" s="103"/>
      <c r="F50" s="103"/>
      <c r="G50" s="103"/>
      <c r="H50" s="104"/>
      <c r="I50" s="105" t="str">
        <f>+'Relação Pgto'!E44</f>
        <v>13807152/0001-42</v>
      </c>
      <c r="J50" s="105"/>
      <c r="K50" s="42"/>
      <c r="L50" s="43"/>
      <c r="M50" s="43">
        <f>+'Relação Pgto'!O44</f>
        <v>780</v>
      </c>
      <c r="N50" s="44">
        <f t="shared" si="0"/>
        <v>24625.959999999992</v>
      </c>
    </row>
    <row r="51" spans="1:17">
      <c r="A51" s="90">
        <f>+'Relação Pgto'!B45</f>
        <v>45936</v>
      </c>
      <c r="B51" s="42">
        <f>+'Relação Pgto'!C45</f>
        <v>84279110</v>
      </c>
      <c r="C51" s="91" t="str">
        <f>+'Relação Pgto'!D45</f>
        <v>TARIFA</v>
      </c>
      <c r="D51" s="102" t="str">
        <f>+'Relação Pgto'!G45</f>
        <v>Tarifa Bancária do período</v>
      </c>
      <c r="E51" s="103"/>
      <c r="F51" s="103"/>
      <c r="G51" s="103"/>
      <c r="H51" s="104"/>
      <c r="I51" s="105" t="str">
        <f>+'Relação Pgto'!E45</f>
        <v>000000000/0001-19</v>
      </c>
      <c r="J51" s="105"/>
      <c r="K51" s="42"/>
      <c r="L51" s="43"/>
      <c r="M51" s="43">
        <f>+'Relação Pgto'!O45</f>
        <v>81.400000000000006</v>
      </c>
      <c r="N51" s="44">
        <f t="shared" si="0"/>
        <v>24544.55999999999</v>
      </c>
    </row>
    <row r="52" spans="1:17">
      <c r="A52" s="90">
        <f>+'Relação Pgto'!B46</f>
        <v>45936</v>
      </c>
      <c r="B52" s="42">
        <f>+'Relação Pgto'!C46</f>
        <v>842791100</v>
      </c>
      <c r="C52" s="91" t="str">
        <f>+'Relação Pgto'!D46</f>
        <v>TARIFA PIX</v>
      </c>
      <c r="D52" s="102" t="str">
        <f>+'Relação Pgto'!G46</f>
        <v>Tarifa Bancária PIX</v>
      </c>
      <c r="E52" s="103"/>
      <c r="F52" s="103"/>
      <c r="G52" s="103"/>
      <c r="H52" s="104"/>
      <c r="I52" s="105" t="str">
        <f>+'Relação Pgto'!E46</f>
        <v>000000000/0001-19</v>
      </c>
      <c r="J52" s="105"/>
      <c r="K52" s="42"/>
      <c r="L52" s="43"/>
      <c r="M52" s="43">
        <f>+'Relação Pgto'!O46</f>
        <v>7.72</v>
      </c>
      <c r="N52" s="44">
        <f t="shared" si="0"/>
        <v>24536.839999999989</v>
      </c>
    </row>
    <row r="53" spans="1:17">
      <c r="A53" s="90">
        <f>+'Relação Pgto'!B47</f>
        <v>45940</v>
      </c>
      <c r="B53" s="42">
        <f>+'Relação Pgto'!C47</f>
        <v>101001</v>
      </c>
      <c r="C53" s="91">
        <f>+'Relação Pgto'!D47</f>
        <v>105</v>
      </c>
      <c r="D53" s="102" t="str">
        <f>+'Relação Pgto'!G47</f>
        <v>Prestação de Serviços de confecção e impressão de 24 legendas</v>
      </c>
      <c r="E53" s="103"/>
      <c r="F53" s="103"/>
      <c r="G53" s="103"/>
      <c r="H53" s="104"/>
      <c r="I53" s="105" t="str">
        <f>+'Relação Pgto'!E47</f>
        <v>13807152/0001-42</v>
      </c>
      <c r="J53" s="105"/>
      <c r="K53" s="42"/>
      <c r="L53" s="43"/>
      <c r="M53" s="43">
        <f>+'Relação Pgto'!O47</f>
        <v>120</v>
      </c>
      <c r="N53" s="44">
        <f t="shared" si="0"/>
        <v>24416.839999999989</v>
      </c>
    </row>
    <row r="54" spans="1:17">
      <c r="A54" s="90">
        <f>+'Relação Pgto'!B48</f>
        <v>45936</v>
      </c>
      <c r="B54" s="42">
        <f>+'Relação Pgto'!C48</f>
        <v>892831200</v>
      </c>
      <c r="C54" s="91" t="str">
        <f>+'Relação Pgto'!D48</f>
        <v>TARIFA PIX</v>
      </c>
      <c r="D54" s="102" t="str">
        <f>+'Relação Pgto'!G48</f>
        <v>Tarifa Bancária PIX</v>
      </c>
      <c r="E54" s="103"/>
      <c r="F54" s="103"/>
      <c r="G54" s="103"/>
      <c r="H54" s="104"/>
      <c r="I54" s="105" t="str">
        <f>+'Relação Pgto'!E48</f>
        <v>000000000/0001-19</v>
      </c>
      <c r="J54" s="105"/>
      <c r="K54" s="42"/>
      <c r="L54" s="43"/>
      <c r="M54" s="43">
        <f>+'Relação Pgto'!O48</f>
        <v>1.18</v>
      </c>
      <c r="N54" s="44">
        <f t="shared" si="0"/>
        <v>24415.659999999989</v>
      </c>
    </row>
    <row r="55" spans="1:17">
      <c r="A55" s="90">
        <f>+'Relação Pgto'!B49</f>
        <v>45943</v>
      </c>
      <c r="B55" s="42">
        <f>+'Relação Pgto'!C49</f>
        <v>101301</v>
      </c>
      <c r="C55" s="91" t="str">
        <f>+'Relação Pgto'!D49</f>
        <v>Recibo 007</v>
      </c>
      <c r="D55" s="102" t="str">
        <f>+'Relação Pgto'!G49</f>
        <v>Referente diária para combustível Pré-produção em visita a Canavieiras</v>
      </c>
      <c r="E55" s="103"/>
      <c r="F55" s="103"/>
      <c r="G55" s="103"/>
      <c r="H55" s="104"/>
      <c r="I55" s="105" t="str">
        <f>+'Relação Pgto'!E49</f>
        <v>406.228.138-46</v>
      </c>
      <c r="J55" s="105"/>
      <c r="K55" s="42"/>
      <c r="L55" s="43"/>
      <c r="M55" s="43">
        <f>+'Relação Pgto'!O49</f>
        <v>200.88</v>
      </c>
      <c r="N55" s="44">
        <f t="shared" si="0"/>
        <v>24214.779999999988</v>
      </c>
    </row>
    <row r="56" spans="1:17">
      <c r="A56" s="90">
        <f>+'Relação Pgto'!B50</f>
        <v>45943</v>
      </c>
      <c r="B56" s="42">
        <f>+'Relação Pgto'!C50</f>
        <v>101302</v>
      </c>
      <c r="C56" s="91" t="str">
        <f>+'Relação Pgto'!D50</f>
        <v>Recibo 008</v>
      </c>
      <c r="D56" s="102" t="str">
        <f>+'Relação Pgto'!G50</f>
        <v>Referente diária para Alimentação em visita a Canavieiras</v>
      </c>
      <c r="E56" s="103"/>
      <c r="F56" s="103"/>
      <c r="G56" s="103"/>
      <c r="H56" s="104"/>
      <c r="I56" s="105" t="str">
        <f>+'Relação Pgto'!E50</f>
        <v>406.228.138-46</v>
      </c>
      <c r="J56" s="105"/>
      <c r="K56" s="42"/>
      <c r="L56" s="43"/>
      <c r="M56" s="43">
        <f>+'Relação Pgto'!O50</f>
        <v>271.08</v>
      </c>
      <c r="N56" s="44">
        <f t="shared" si="0"/>
        <v>23943.699999999986</v>
      </c>
    </row>
    <row r="57" spans="1:17">
      <c r="A57" s="90">
        <f>+'Relação Pgto'!B51</f>
        <v>45943</v>
      </c>
      <c r="B57" s="42">
        <f>+'Relação Pgto'!C51</f>
        <v>88286110</v>
      </c>
      <c r="C57" s="91" t="str">
        <f>+'Relação Pgto'!D51</f>
        <v>TARIFA PIX</v>
      </c>
      <c r="D57" s="102" t="str">
        <f>+'Relação Pgto'!G51</f>
        <v>Tarifa Bancária PIX</v>
      </c>
      <c r="E57" s="103"/>
      <c r="F57" s="103"/>
      <c r="G57" s="103"/>
      <c r="H57" s="104"/>
      <c r="I57" s="105" t="str">
        <f>+'Relação Pgto'!E51</f>
        <v>000000000/0001-19</v>
      </c>
      <c r="J57" s="105"/>
      <c r="K57" s="42"/>
      <c r="L57" s="43"/>
      <c r="M57" s="43">
        <f>+'Relação Pgto'!O51</f>
        <v>4.66</v>
      </c>
      <c r="N57" s="44">
        <f t="shared" si="0"/>
        <v>23939.039999999986</v>
      </c>
    </row>
    <row r="58" spans="1:17">
      <c r="A58" s="90">
        <f>+'Relação Pgto'!B52</f>
        <v>45951</v>
      </c>
      <c r="B58" s="42">
        <f>+'Relação Pgto'!C52</f>
        <v>102101</v>
      </c>
      <c r="C58" s="91" t="str">
        <f>+'Relação Pgto'!D52</f>
        <v>NF 251</v>
      </c>
      <c r="D58" s="102" t="str">
        <f>+'Relação Pgto'!G52</f>
        <v>Prestação de serviços de vídeo e fotos utilizando drone</v>
      </c>
      <c r="E58" s="103"/>
      <c r="F58" s="103"/>
      <c r="G58" s="103"/>
      <c r="H58" s="104"/>
      <c r="I58" s="105" t="str">
        <f>+'Relação Pgto'!E52</f>
        <v>44271653/0001-80</v>
      </c>
      <c r="J58" s="105"/>
      <c r="K58" s="42"/>
      <c r="L58" s="43"/>
      <c r="M58" s="43">
        <f>+'Relação Pgto'!O52</f>
        <v>2000</v>
      </c>
      <c r="N58" s="44">
        <f t="shared" si="0"/>
        <v>21939.039999999986</v>
      </c>
    </row>
    <row r="59" spans="1:17">
      <c r="A59" s="90">
        <f>+'Relação Pgto'!B53</f>
        <v>45951</v>
      </c>
      <c r="B59" s="42">
        <f>+'Relação Pgto'!C53</f>
        <v>892941200</v>
      </c>
      <c r="C59" s="91" t="str">
        <f>+'Relação Pgto'!D53</f>
        <v>TARIFA PIX</v>
      </c>
      <c r="D59" s="102" t="str">
        <f>+'Relação Pgto'!G53</f>
        <v>Tarifa Bancária PIX</v>
      </c>
      <c r="E59" s="103"/>
      <c r="F59" s="103"/>
      <c r="G59" s="103"/>
      <c r="H59" s="104"/>
      <c r="I59" s="105" t="str">
        <f>+'Relação Pgto'!E53</f>
        <v>000000000/0001-19</v>
      </c>
      <c r="J59" s="105"/>
      <c r="K59" s="42"/>
      <c r="L59" s="43"/>
      <c r="M59" s="43">
        <f>+'Relação Pgto'!O53</f>
        <v>10</v>
      </c>
      <c r="N59" s="44">
        <f t="shared" si="0"/>
        <v>21929.039999999986</v>
      </c>
    </row>
    <row r="60" spans="1:17">
      <c r="A60" s="90">
        <f>+'Relação Pgto'!B54</f>
        <v>45958</v>
      </c>
      <c r="B60" s="42">
        <f>+'Relação Pgto'!C54</f>
        <v>102801</v>
      </c>
      <c r="C60" s="91" t="str">
        <f>+'Relação Pgto'!D54</f>
        <v>NF 2025575</v>
      </c>
      <c r="D60" s="102" t="str">
        <f>+'Relação Pgto'!G54</f>
        <v>Prestação de serviços de apoio logístico em Itacaré e Una</v>
      </c>
      <c r="E60" s="103"/>
      <c r="F60" s="103"/>
      <c r="G60" s="103"/>
      <c r="H60" s="104"/>
      <c r="I60" s="105" t="str">
        <f>+'Relação Pgto'!E54</f>
        <v>443.180.575-34</v>
      </c>
      <c r="J60" s="105"/>
      <c r="K60" s="42"/>
      <c r="L60" s="43"/>
      <c r="M60" s="43">
        <f>+'Relação Pgto'!O54</f>
        <v>1335</v>
      </c>
      <c r="N60" s="44">
        <f t="shared" si="0"/>
        <v>20594.039999999986</v>
      </c>
    </row>
    <row r="61" spans="1:17">
      <c r="A61" s="90">
        <f>+'Relação Pgto'!B55</f>
        <v>45958</v>
      </c>
      <c r="B61" s="42">
        <f>+'Relação Pgto'!C55</f>
        <v>102802</v>
      </c>
      <c r="C61" s="91" t="str">
        <f>+'Relação Pgto'!D55</f>
        <v>Recibo 007</v>
      </c>
      <c r="D61" s="102" t="str">
        <f>+'Relação Pgto'!G55</f>
        <v>Referente diária para combustível Pré-produção em visita a Una</v>
      </c>
      <c r="E61" s="103"/>
      <c r="F61" s="103"/>
      <c r="G61" s="103"/>
      <c r="H61" s="104"/>
      <c r="I61" s="105" t="str">
        <f>+'Relação Pgto'!E55</f>
        <v>406.228.138-46</v>
      </c>
      <c r="J61" s="105"/>
      <c r="K61" s="42"/>
      <c r="L61" s="43"/>
      <c r="M61" s="43">
        <f>+'Relação Pgto'!O55</f>
        <v>200.61</v>
      </c>
      <c r="N61" s="44">
        <f t="shared" si="0"/>
        <v>20393.429999999986</v>
      </c>
    </row>
    <row r="62" spans="1:17">
      <c r="A62" s="90">
        <f>+'Relação Pgto'!B56</f>
        <v>45958</v>
      </c>
      <c r="B62" s="42">
        <f>+'Relação Pgto'!C56</f>
        <v>102803</v>
      </c>
      <c r="C62" s="91" t="str">
        <f>+'Relação Pgto'!D56</f>
        <v>Recibo 008</v>
      </c>
      <c r="D62" s="102" t="str">
        <f>+'Relação Pgto'!G56</f>
        <v>Referente diária para Alimentação em visita a Una</v>
      </c>
      <c r="E62" s="103"/>
      <c r="F62" s="103"/>
      <c r="G62" s="103"/>
      <c r="H62" s="104"/>
      <c r="I62" s="105" t="str">
        <f>+'Relação Pgto'!E56</f>
        <v>406.228.138-46</v>
      </c>
      <c r="J62" s="105"/>
      <c r="K62" s="42"/>
      <c r="L62" s="43"/>
      <c r="M62" s="43">
        <f>+'Relação Pgto'!O56</f>
        <v>89.2</v>
      </c>
      <c r="N62" s="44">
        <f t="shared" si="0"/>
        <v>20304.229999999985</v>
      </c>
    </row>
    <row r="63" spans="1:17">
      <c r="A63" s="90">
        <f>+'Relação Pgto'!B57</f>
        <v>45958</v>
      </c>
      <c r="B63" s="42">
        <f>+'Relação Pgto'!C57</f>
        <v>873011200</v>
      </c>
      <c r="C63" s="91" t="str">
        <f>+'Relação Pgto'!D57</f>
        <v>TARIFA PIX</v>
      </c>
      <c r="D63" s="102" t="str">
        <f>+'Relação Pgto'!G57</f>
        <v>Tarifa Bancária PIX</v>
      </c>
      <c r="E63" s="103"/>
      <c r="F63" s="103"/>
      <c r="G63" s="103"/>
      <c r="H63" s="104"/>
      <c r="I63" s="105" t="str">
        <f>+'Relação Pgto'!E57</f>
        <v>000000000/0001-19</v>
      </c>
      <c r="J63" s="105"/>
      <c r="K63" s="42"/>
      <c r="L63" s="43"/>
      <c r="M63" s="43">
        <f>+'Relação Pgto'!O57</f>
        <v>12.98</v>
      </c>
      <c r="N63" s="44">
        <f t="shared" si="0"/>
        <v>20291.249999999985</v>
      </c>
    </row>
    <row r="64" spans="1:17">
      <c r="A64" s="90">
        <v>45961</v>
      </c>
      <c r="B64" s="42"/>
      <c r="C64" s="91"/>
      <c r="D64" s="102" t="s">
        <v>198</v>
      </c>
      <c r="E64" s="103"/>
      <c r="F64" s="103"/>
      <c r="G64" s="103"/>
      <c r="H64" s="104"/>
      <c r="I64" s="105" t="s">
        <v>200</v>
      </c>
      <c r="J64" s="105"/>
      <c r="K64" s="42"/>
      <c r="L64" s="43">
        <f>200.92-22.24+L45</f>
        <v>467.46999999999991</v>
      </c>
      <c r="M64" s="43"/>
      <c r="N64" s="44">
        <f t="shared" si="0"/>
        <v>20758.719999999987</v>
      </c>
      <c r="P64" t="s">
        <v>201</v>
      </c>
      <c r="Q64" s="101"/>
    </row>
    <row r="65" spans="1:14">
      <c r="A65" s="90">
        <f>+'Relação Pgto'!B58</f>
        <v>45965</v>
      </c>
      <c r="B65" s="42">
        <f>+'Relação Pgto'!C58</f>
        <v>110401</v>
      </c>
      <c r="C65" s="91">
        <f>+'Relação Pgto'!D58</f>
        <v>114</v>
      </c>
      <c r="D65" s="102" t="str">
        <f>+'Relação Pgto'!G58</f>
        <v>Prestação de Serviços de confecção e impressão de confecção de banners</v>
      </c>
      <c r="E65" s="103"/>
      <c r="F65" s="103"/>
      <c r="G65" s="103"/>
      <c r="H65" s="104"/>
      <c r="I65" s="105" t="str">
        <f>+'Relação Pgto'!E58</f>
        <v>13807152/0001-42</v>
      </c>
      <c r="J65" s="105"/>
      <c r="K65" s="42"/>
      <c r="L65" s="43"/>
      <c r="M65" s="43">
        <f>+'Relação Pgto'!O58</f>
        <v>178</v>
      </c>
      <c r="N65" s="44">
        <f>+N63+L65-M65</f>
        <v>20113.249999999985</v>
      </c>
    </row>
    <row r="66" spans="1:14">
      <c r="A66" s="90">
        <f>+'Relação Pgto'!B59</f>
        <v>45965</v>
      </c>
      <c r="B66" s="42">
        <f>+'Relação Pgto'!C59</f>
        <v>110402</v>
      </c>
      <c r="C66" s="91" t="str">
        <f>+'Relação Pgto'!D59</f>
        <v>PIX Recibo</v>
      </c>
      <c r="D66" s="102" t="str">
        <f>+'Relação Pgto'!G59</f>
        <v>Referente a ressarcimento de aquisição de materiais para a exposição</v>
      </c>
      <c r="E66" s="103"/>
      <c r="F66" s="103"/>
      <c r="G66" s="103"/>
      <c r="H66" s="104"/>
      <c r="I66" s="105" t="str">
        <f>+'Relação Pgto'!E59</f>
        <v>406.228.138-46</v>
      </c>
      <c r="J66" s="105"/>
      <c r="K66" s="42"/>
      <c r="L66" s="43"/>
      <c r="M66" s="43">
        <f>+'Relação Pgto'!O59</f>
        <v>140</v>
      </c>
      <c r="N66" s="44">
        <f t="shared" si="0"/>
        <v>19973.249999999985</v>
      </c>
    </row>
    <row r="67" spans="1:14">
      <c r="A67" s="90">
        <f>+'Relação Pgto'!B60</f>
        <v>45966</v>
      </c>
      <c r="B67" s="42">
        <f>+'Relação Pgto'!C60</f>
        <v>110501</v>
      </c>
      <c r="C67" s="91" t="str">
        <f>+'Relação Pgto'!D60</f>
        <v>Recibo 009</v>
      </c>
      <c r="D67" s="102" t="str">
        <f>+'Relação Pgto'!G60</f>
        <v>Referente diária para Hospedagem e Alimentação no Evento de Una/BA</v>
      </c>
      <c r="E67" s="103"/>
      <c r="F67" s="103"/>
      <c r="G67" s="103"/>
      <c r="H67" s="104"/>
      <c r="I67" s="105" t="str">
        <f>+'Relação Pgto'!E60</f>
        <v>928.177.772-04</v>
      </c>
      <c r="J67" s="105"/>
      <c r="K67" s="42"/>
      <c r="L67" s="43"/>
      <c r="M67" s="43">
        <f>+'Relação Pgto'!O60</f>
        <v>375</v>
      </c>
      <c r="N67" s="44">
        <f t="shared" si="0"/>
        <v>19598.249999999985</v>
      </c>
    </row>
    <row r="68" spans="1:14">
      <c r="A68" s="90">
        <f>+'Relação Pgto'!B61</f>
        <v>45966</v>
      </c>
      <c r="B68" s="42">
        <f>+'Relação Pgto'!C61</f>
        <v>110502</v>
      </c>
      <c r="C68" s="91" t="str">
        <f>+'Relação Pgto'!D61</f>
        <v>Recibo 010</v>
      </c>
      <c r="D68" s="102" t="str">
        <f>+'Relação Pgto'!G61</f>
        <v>Referente a adiantamento para pagamento de alimentação exposição em Una</v>
      </c>
      <c r="E68" s="103"/>
      <c r="F68" s="103"/>
      <c r="G68" s="103"/>
      <c r="H68" s="104"/>
      <c r="I68" s="105" t="str">
        <f>+'Relação Pgto'!E61</f>
        <v>406.228.138-46</v>
      </c>
      <c r="J68" s="105"/>
      <c r="K68" s="42"/>
      <c r="L68" s="43"/>
      <c r="M68" s="43">
        <f>+'Relação Pgto'!O61</f>
        <v>375</v>
      </c>
      <c r="N68" s="44">
        <f t="shared" si="0"/>
        <v>19223.249999999985</v>
      </c>
    </row>
    <row r="69" spans="1:14">
      <c r="A69" s="90">
        <f>+'Relação Pgto'!B62</f>
        <v>45966</v>
      </c>
      <c r="B69" s="42">
        <f>+'Relação Pgto'!C62</f>
        <v>110503</v>
      </c>
      <c r="C69" s="91" t="str">
        <f>+'Relação Pgto'!D62</f>
        <v>Recibo 011</v>
      </c>
      <c r="D69" s="102" t="str">
        <f>+'Relação Pgto'!G62</f>
        <v>Referente a reserva para hospedagem da exposição em Canavieiras/BA</v>
      </c>
      <c r="E69" s="103"/>
      <c r="F69" s="103"/>
      <c r="G69" s="103"/>
      <c r="H69" s="104"/>
      <c r="I69" s="105" t="str">
        <f>+'Relação Pgto'!E62</f>
        <v>406.228.138-46</v>
      </c>
      <c r="J69" s="105"/>
      <c r="K69" s="42"/>
      <c r="L69" s="43"/>
      <c r="M69" s="43">
        <f>+'Relação Pgto'!O62</f>
        <v>560</v>
      </c>
      <c r="N69" s="44">
        <f t="shared" si="0"/>
        <v>18663.249999999985</v>
      </c>
    </row>
    <row r="70" spans="1:14">
      <c r="A70" s="90">
        <f>+'Relação Pgto'!B63</f>
        <v>45966</v>
      </c>
      <c r="B70" s="42">
        <f>+'Relação Pgto'!C63</f>
        <v>893091200</v>
      </c>
      <c r="C70" s="91" t="str">
        <f>+'Relação Pgto'!D63</f>
        <v>TARIFA</v>
      </c>
      <c r="D70" s="102" t="str">
        <f>+'Relação Pgto'!G63</f>
        <v>Tarifa Bancária do período</v>
      </c>
      <c r="E70" s="103"/>
      <c r="F70" s="103"/>
      <c r="G70" s="103"/>
      <c r="H70" s="104"/>
      <c r="I70" s="105" t="str">
        <f>+'Relação Pgto'!E63</f>
        <v>000000000/0001-19</v>
      </c>
      <c r="J70" s="105"/>
      <c r="K70" s="42"/>
      <c r="L70" s="43"/>
      <c r="M70" s="43">
        <f>+'Relação Pgto'!O63</f>
        <v>81.400000000000006</v>
      </c>
      <c r="N70" s="44">
        <f t="shared" si="0"/>
        <v>18581.849999999984</v>
      </c>
    </row>
    <row r="71" spans="1:14">
      <c r="A71" s="90">
        <f>+'Relação Pgto'!B64</f>
        <v>45966</v>
      </c>
      <c r="B71" s="42">
        <f>+'Relação Pgto'!C64</f>
        <v>8930912008</v>
      </c>
      <c r="C71" s="91" t="str">
        <f>+'Relação Pgto'!D64</f>
        <v>TARIFA PIX</v>
      </c>
      <c r="D71" s="102" t="str">
        <f>+'Relação Pgto'!G64</f>
        <v>Tarifa Bancária pix</v>
      </c>
      <c r="E71" s="103"/>
      <c r="F71" s="103"/>
      <c r="G71" s="103"/>
      <c r="H71" s="104"/>
      <c r="I71" s="105" t="str">
        <f>+'Relação Pgto'!E64</f>
        <v>000000000/0001-19</v>
      </c>
      <c r="J71" s="105"/>
      <c r="K71" s="42"/>
      <c r="L71" s="43"/>
      <c r="M71" s="43">
        <f>+'Relação Pgto'!O64</f>
        <v>9.25</v>
      </c>
      <c r="N71" s="44">
        <f t="shared" si="0"/>
        <v>18572.599999999984</v>
      </c>
    </row>
    <row r="72" spans="1:14">
      <c r="A72" s="90">
        <f>+'Relação Pgto'!B65</f>
        <v>45968</v>
      </c>
      <c r="B72" s="42">
        <f>+'Relação Pgto'!C65</f>
        <v>110701</v>
      </c>
      <c r="C72" s="91" t="str">
        <f>+'Relação Pgto'!D65</f>
        <v>Recibo 012</v>
      </c>
      <c r="D72" s="102" t="str">
        <f>+'Relação Pgto'!G65</f>
        <v>Referente a diária e a combustível e alimentação na exposição de Una</v>
      </c>
      <c r="E72" s="103"/>
      <c r="F72" s="103"/>
      <c r="G72" s="103"/>
      <c r="H72" s="104"/>
      <c r="I72" s="105" t="str">
        <f>+'Relação Pgto'!E65</f>
        <v>443.180.575-34</v>
      </c>
      <c r="J72" s="105"/>
      <c r="K72" s="42"/>
      <c r="L72" s="43"/>
      <c r="M72" s="43">
        <f>+'Relação Pgto'!O65</f>
        <v>300</v>
      </c>
      <c r="N72" s="44">
        <f t="shared" si="0"/>
        <v>18272.599999999984</v>
      </c>
    </row>
    <row r="73" spans="1:14">
      <c r="A73" s="90">
        <f>+'Relação Pgto'!B66</f>
        <v>45968</v>
      </c>
      <c r="B73" s="42">
        <f>+'Relação Pgto'!C66</f>
        <v>863111200</v>
      </c>
      <c r="C73" s="91" t="str">
        <f>+'Relação Pgto'!D66</f>
        <v>TARIFA PIX</v>
      </c>
      <c r="D73" s="102" t="str">
        <f>+'Relação Pgto'!G66</f>
        <v>Tarifa Bancária PIX</v>
      </c>
      <c r="E73" s="103"/>
      <c r="F73" s="103"/>
      <c r="G73" s="103"/>
      <c r="H73" s="104"/>
      <c r="I73" s="105" t="str">
        <f>+'Relação Pgto'!E66</f>
        <v>000000000/0001-19</v>
      </c>
      <c r="J73" s="105"/>
      <c r="K73" s="42"/>
      <c r="L73" s="43"/>
      <c r="M73" s="43">
        <f>+'Relação Pgto'!O66</f>
        <v>2.97</v>
      </c>
      <c r="N73" s="44">
        <f t="shared" si="0"/>
        <v>18269.629999999983</v>
      </c>
    </row>
    <row r="74" spans="1:14">
      <c r="A74" s="90">
        <f>+'Relação Pgto'!B67</f>
        <v>45975</v>
      </c>
      <c r="B74" s="42">
        <f>+'Relação Pgto'!C67</f>
        <v>111401</v>
      </c>
      <c r="C74" s="91" t="str">
        <f>+'Relação Pgto'!D67</f>
        <v>NF 202500000004212</v>
      </c>
      <c r="D74" s="102" t="str">
        <f>+'Relação Pgto'!G67</f>
        <v>Referente a presração de serviços contábeis  do mês de Outubro/2025</v>
      </c>
      <c r="E74" s="103"/>
      <c r="F74" s="103"/>
      <c r="G74" s="103"/>
      <c r="H74" s="104"/>
      <c r="I74" s="105" t="str">
        <f>+'Relação Pgto'!E67</f>
        <v>11766341/0001-99</v>
      </c>
      <c r="J74" s="105"/>
      <c r="K74" s="42"/>
      <c r="L74" s="43"/>
      <c r="M74" s="43">
        <f>+'Relação Pgto'!O67</f>
        <v>500</v>
      </c>
      <c r="N74" s="44">
        <f t="shared" si="0"/>
        <v>17769.629999999983</v>
      </c>
    </row>
    <row r="75" spans="1:14">
      <c r="A75" s="90">
        <f>+'Relação Pgto'!B68</f>
        <v>45975</v>
      </c>
      <c r="B75" s="42">
        <f>+'Relação Pgto'!C68</f>
        <v>111402</v>
      </c>
      <c r="C75" s="91" t="str">
        <f>+'Relação Pgto'!D68</f>
        <v>NF 2025872</v>
      </c>
      <c r="D75" s="102" t="str">
        <f>+'Relação Pgto'!G68</f>
        <v>Referente a prestação de serviços de Libras para o projeto Rotas da Capitania</v>
      </c>
      <c r="E75" s="103"/>
      <c r="F75" s="103"/>
      <c r="G75" s="103"/>
      <c r="H75" s="104"/>
      <c r="I75" s="105" t="str">
        <f>+'Relação Pgto'!E68</f>
        <v>064.997.335-63</v>
      </c>
      <c r="J75" s="105"/>
      <c r="K75" s="42"/>
      <c r="L75" s="43"/>
      <c r="M75" s="43">
        <f>+'Relação Pgto'!O68</f>
        <v>890</v>
      </c>
      <c r="N75" s="44">
        <f t="shared" si="0"/>
        <v>16879.629999999983</v>
      </c>
    </row>
    <row r="76" spans="1:14">
      <c r="A76" s="90">
        <f>+'Relação Pgto'!B69</f>
        <v>45975</v>
      </c>
      <c r="B76" s="42">
        <f>+'Relação Pgto'!C69</f>
        <v>823181200</v>
      </c>
      <c r="C76" s="91" t="str">
        <f>+'Relação Pgto'!D69</f>
        <v>TARIFA PIX</v>
      </c>
      <c r="D76" s="102" t="str">
        <f>+'Relação Pgto'!G69</f>
        <v>Tarifa Bancária pix</v>
      </c>
      <c r="E76" s="103"/>
      <c r="F76" s="103"/>
      <c r="G76" s="103"/>
      <c r="H76" s="104"/>
      <c r="I76" s="105" t="str">
        <f>+'Relação Pgto'!E69</f>
        <v>000000000/0001-19</v>
      </c>
      <c r="J76" s="105"/>
      <c r="K76" s="42"/>
      <c r="L76" s="43"/>
      <c r="M76" s="43">
        <f>+'Relação Pgto'!O69</f>
        <v>8.81</v>
      </c>
      <c r="N76" s="44">
        <f t="shared" si="0"/>
        <v>16870.819999999982</v>
      </c>
    </row>
    <row r="77" spans="1:14">
      <c r="A77" s="90">
        <f>+'Relação Pgto'!B70</f>
        <v>45978</v>
      </c>
      <c r="B77" s="42">
        <f>+'Relação Pgto'!C70</f>
        <v>111701</v>
      </c>
      <c r="C77" s="91" t="str">
        <f>+'Relação Pgto'!D70</f>
        <v>PIX</v>
      </c>
      <c r="D77" s="102" t="str">
        <f>+'Relação Pgto'!G70</f>
        <v>Referente a adiantamento para pagamento de alimentação exposição em Canavieras</v>
      </c>
      <c r="E77" s="103"/>
      <c r="F77" s="103"/>
      <c r="G77" s="103"/>
      <c r="H77" s="104"/>
      <c r="I77" s="105" t="str">
        <f>+'Relação Pgto'!E70</f>
        <v>406.228.138-46</v>
      </c>
      <c r="J77" s="105"/>
      <c r="K77" s="42"/>
      <c r="L77" s="43"/>
      <c r="M77" s="43">
        <f>+'Relação Pgto'!O70</f>
        <v>500</v>
      </c>
      <c r="N77" s="44">
        <f t="shared" si="0"/>
        <v>16370.819999999982</v>
      </c>
    </row>
    <row r="78" spans="1:14">
      <c r="A78" s="90">
        <f>+'Relação Pgto'!B71</f>
        <v>45978</v>
      </c>
      <c r="B78" s="42">
        <f>+'Relação Pgto'!C71</f>
        <v>111702</v>
      </c>
      <c r="C78" s="91" t="str">
        <f>+'Relação Pgto'!D71</f>
        <v>PIX</v>
      </c>
      <c r="D78" s="102" t="str">
        <f>+'Relação Pgto'!G71</f>
        <v>Referente diária para Combustível, Hospedagem e Alimentação no Evento de Canavieiras/BA</v>
      </c>
      <c r="E78" s="103"/>
      <c r="F78" s="103"/>
      <c r="G78" s="103"/>
      <c r="H78" s="104"/>
      <c r="I78" s="105" t="str">
        <f>+'Relação Pgto'!E71</f>
        <v>928.177.772-04</v>
      </c>
      <c r="J78" s="105"/>
      <c r="K78" s="42"/>
      <c r="L78" s="43"/>
      <c r="M78" s="43">
        <f>+'Relação Pgto'!O71</f>
        <v>650</v>
      </c>
      <c r="N78" s="44">
        <f t="shared" si="0"/>
        <v>15720.819999999982</v>
      </c>
    </row>
    <row r="79" spans="1:14">
      <c r="A79" s="90">
        <f>+'Relação Pgto'!B72</f>
        <v>45978</v>
      </c>
      <c r="B79" s="42">
        <f>+'Relação Pgto'!C72</f>
        <v>111703</v>
      </c>
      <c r="C79" s="91" t="str">
        <f>+'Relação Pgto'!D72</f>
        <v>RFB-DARF</v>
      </c>
      <c r="D79" s="102" t="str">
        <f>+'Relação Pgto'!G72</f>
        <v>Pagamento de DARF INSS do Prestador Serviço de Logística</v>
      </c>
      <c r="E79" s="103"/>
      <c r="F79" s="103"/>
      <c r="G79" s="103"/>
      <c r="H79" s="104"/>
      <c r="I79" s="105">
        <f>+'Relação Pgto'!E72</f>
        <v>0</v>
      </c>
      <c r="J79" s="105"/>
      <c r="K79" s="42"/>
      <c r="L79" s="43"/>
      <c r="M79" s="43">
        <f>+'Relação Pgto'!O72</f>
        <v>465</v>
      </c>
      <c r="N79" s="44">
        <f t="shared" si="0"/>
        <v>15255.819999999982</v>
      </c>
    </row>
    <row r="80" spans="1:14">
      <c r="A80" s="90">
        <f>+'Relação Pgto'!B73</f>
        <v>45978</v>
      </c>
      <c r="B80" s="42">
        <f>+'Relação Pgto'!C73</f>
        <v>13113</v>
      </c>
      <c r="C80" s="91" t="str">
        <f>+'Relação Pgto'!D73</f>
        <v>TARIFA PIX</v>
      </c>
      <c r="D80" s="102" t="str">
        <f>+'Relação Pgto'!G73</f>
        <v>Tarifa Bancária pix</v>
      </c>
      <c r="E80" s="103"/>
      <c r="F80" s="103"/>
      <c r="G80" s="103"/>
      <c r="H80" s="104"/>
      <c r="I80" s="105" t="str">
        <f>+'Relação Pgto'!E73</f>
        <v>000000000/0001-19</v>
      </c>
      <c r="J80" s="105"/>
      <c r="K80" s="42"/>
      <c r="L80" s="43"/>
      <c r="M80" s="43">
        <f>+'Relação Pgto'!O73</f>
        <v>11.38</v>
      </c>
      <c r="N80" s="44">
        <f t="shared" si="0"/>
        <v>15244.439999999982</v>
      </c>
    </row>
    <row r="81" spans="1:17">
      <c r="A81" s="90">
        <f>+'Relação Pgto'!B74</f>
        <v>45980</v>
      </c>
      <c r="B81" s="42">
        <f>+'Relação Pgto'!C74</f>
        <v>111901</v>
      </c>
      <c r="C81" s="91" t="str">
        <f>+'Relação Pgto'!D74</f>
        <v>PIX</v>
      </c>
      <c r="D81" s="102" t="str">
        <f>+'Relação Pgto'!G74</f>
        <v>Prestação de serviços de edição de vídeos com Linguagem de Sinais</v>
      </c>
      <c r="E81" s="103"/>
      <c r="F81" s="103"/>
      <c r="G81" s="103"/>
      <c r="H81" s="104"/>
      <c r="I81" s="105" t="str">
        <f>+'Relação Pgto'!E74</f>
        <v>44271653/0001-80</v>
      </c>
      <c r="J81" s="105"/>
      <c r="K81" s="42"/>
      <c r="L81" s="43"/>
      <c r="M81" s="43">
        <f>+'Relação Pgto'!O74</f>
        <v>800</v>
      </c>
      <c r="N81" s="44">
        <f t="shared" si="0"/>
        <v>14444.439999999982</v>
      </c>
    </row>
    <row r="82" spans="1:17">
      <c r="A82" s="90">
        <f>+'Relação Pgto'!B75</f>
        <v>45980</v>
      </c>
      <c r="B82" s="42">
        <f>+'Relação Pgto'!C75</f>
        <v>893231200114914</v>
      </c>
      <c r="C82" s="91" t="str">
        <f>+'Relação Pgto'!D75</f>
        <v>TARIFA PIX</v>
      </c>
      <c r="D82" s="102" t="str">
        <f>+'Relação Pgto'!G75</f>
        <v>Tarifa Bancária pix</v>
      </c>
      <c r="E82" s="103"/>
      <c r="F82" s="103"/>
      <c r="G82" s="103"/>
      <c r="H82" s="104"/>
      <c r="I82" s="105" t="str">
        <f>+'Relação Pgto'!E75</f>
        <v>000000000/0001-19</v>
      </c>
      <c r="J82" s="105"/>
      <c r="K82" s="42"/>
      <c r="L82" s="43"/>
      <c r="M82" s="43">
        <f>+'Relação Pgto'!O75</f>
        <v>7.92</v>
      </c>
      <c r="N82" s="44">
        <f t="shared" si="0"/>
        <v>14436.519999999982</v>
      </c>
    </row>
    <row r="83" spans="1:17">
      <c r="A83" s="90">
        <f>+'Relação Pgto'!B76</f>
        <v>45988</v>
      </c>
      <c r="B83" s="42">
        <f>+'Relação Pgto'!C76</f>
        <v>112701</v>
      </c>
      <c r="C83" s="91" t="str">
        <f>+'Relação Pgto'!D76</f>
        <v>PIX</v>
      </c>
      <c r="D83" s="102" t="str">
        <f>+'Relação Pgto'!G76</f>
        <v xml:space="preserve">Referente a ressarcimento despesas de viagem a Exposição em Itacaré </v>
      </c>
      <c r="E83" s="103"/>
      <c r="F83" s="103"/>
      <c r="G83" s="103"/>
      <c r="H83" s="104"/>
      <c r="I83" s="105" t="str">
        <f>+'Relação Pgto'!E76</f>
        <v>406.228.138-46</v>
      </c>
      <c r="J83" s="105"/>
      <c r="K83" s="42"/>
      <c r="L83" s="43"/>
      <c r="M83" s="43">
        <f>+'Relação Pgto'!O76</f>
        <v>0</v>
      </c>
      <c r="N83" s="44">
        <f t="shared" si="0"/>
        <v>14436.519999999982</v>
      </c>
    </row>
    <row r="84" spans="1:17">
      <c r="A84" s="90">
        <f>+'Relação Pgto'!B77</f>
        <v>45988</v>
      </c>
      <c r="B84" s="42">
        <f>+'Relação Pgto'!C77</f>
        <v>112702</v>
      </c>
      <c r="C84" s="91" t="str">
        <f>+'Relação Pgto'!D77</f>
        <v>PIX</v>
      </c>
      <c r="D84" s="102" t="str">
        <f>+'Relação Pgto'!G77</f>
        <v>Referente a ressarcimento despesas de viagem a Exposição em Una</v>
      </c>
      <c r="E84" s="103"/>
      <c r="F84" s="103"/>
      <c r="G84" s="103"/>
      <c r="H84" s="104"/>
      <c r="I84" s="105" t="str">
        <f>+'Relação Pgto'!E77</f>
        <v>406.228.138-46</v>
      </c>
      <c r="J84" s="105"/>
      <c r="K84" s="42"/>
      <c r="L84" s="43"/>
      <c r="M84" s="43">
        <f>+'Relação Pgto'!O77</f>
        <v>295.77999999999997</v>
      </c>
      <c r="N84" s="44">
        <f t="shared" si="0"/>
        <v>14140.739999999982</v>
      </c>
    </row>
    <row r="85" spans="1:17">
      <c r="A85" s="90">
        <f>+'Relação Pgto'!B78</f>
        <v>45988</v>
      </c>
      <c r="B85" s="42">
        <f>+'Relação Pgto'!C78</f>
        <v>112702</v>
      </c>
      <c r="C85" s="91" t="str">
        <f>+'Relação Pgto'!D78</f>
        <v>PIX</v>
      </c>
      <c r="D85" s="102" t="str">
        <f>+'Relação Pgto'!G78</f>
        <v>Referente a ressarcimento despesas de viagem a Exposição em Canavierias</v>
      </c>
      <c r="E85" s="103"/>
      <c r="F85" s="103"/>
      <c r="G85" s="103"/>
      <c r="H85" s="104"/>
      <c r="I85" s="105" t="str">
        <f>+'Relação Pgto'!E78</f>
        <v>406.228.138-46</v>
      </c>
      <c r="J85" s="105"/>
      <c r="K85" s="42"/>
      <c r="L85" s="43"/>
      <c r="M85" s="43">
        <f>+'Relação Pgto'!O78</f>
        <v>532.55999999999995</v>
      </c>
      <c r="N85" s="44">
        <f t="shared" si="0"/>
        <v>13608.179999999982</v>
      </c>
    </row>
    <row r="86" spans="1:17">
      <c r="A86" s="90">
        <f>+'Relação Pgto'!B79</f>
        <v>45988</v>
      </c>
      <c r="B86" s="42">
        <f>+'Relação Pgto'!C79</f>
        <v>0</v>
      </c>
      <c r="C86" s="91" t="str">
        <f>+'Relação Pgto'!D79</f>
        <v>TARIFA PIX</v>
      </c>
      <c r="D86" s="102" t="str">
        <f>+'Relação Pgto'!G79</f>
        <v>Tarifa Bancária pix</v>
      </c>
      <c r="E86" s="103"/>
      <c r="F86" s="103"/>
      <c r="G86" s="103"/>
      <c r="H86" s="104"/>
      <c r="I86" s="105" t="str">
        <f>+'Relação Pgto'!E79</f>
        <v>000000000/0001-19</v>
      </c>
      <c r="J86" s="105"/>
      <c r="K86" s="42"/>
      <c r="L86" s="43"/>
      <c r="M86" s="43">
        <f>+'Relação Pgto'!O79</f>
        <v>9.68</v>
      </c>
      <c r="N86" s="44">
        <f t="shared" si="0"/>
        <v>13598.499999999982</v>
      </c>
    </row>
    <row r="87" spans="1:17">
      <c r="A87" s="90">
        <f>+'Relação Pgto'!B80</f>
        <v>45996</v>
      </c>
      <c r="B87" s="42">
        <f>+'Relação Pgto'!C80</f>
        <v>120501</v>
      </c>
      <c r="C87" s="91" t="str">
        <f>+'Relação Pgto'!D80</f>
        <v>RFB-DARF</v>
      </c>
      <c r="D87" s="102" t="str">
        <f>+'Relação Pgto'!G80</f>
        <v>Pagamento de DARF INSS do Prestador Serviço de Libras</v>
      </c>
      <c r="E87" s="103"/>
      <c r="F87" s="103"/>
      <c r="G87" s="103"/>
      <c r="H87" s="104"/>
      <c r="I87" s="105">
        <f>+'Relação Pgto'!E80</f>
        <v>0</v>
      </c>
      <c r="J87" s="105"/>
      <c r="K87" s="42"/>
      <c r="L87" s="43"/>
      <c r="M87" s="43">
        <f>+'Relação Pgto'!O80</f>
        <v>310</v>
      </c>
      <c r="N87" s="44">
        <f t="shared" si="0"/>
        <v>13288.499999999982</v>
      </c>
    </row>
    <row r="88" spans="1:17">
      <c r="A88" s="90">
        <f>+'Relação Pgto'!B81</f>
        <v>45996</v>
      </c>
      <c r="B88" s="42">
        <f>+'Relação Pgto'!C81</f>
        <v>120502</v>
      </c>
      <c r="C88" s="91" t="str">
        <f>+'Relação Pgto'!D81</f>
        <v>NF 202500000004212</v>
      </c>
      <c r="D88" s="102" t="str">
        <f>+'Relação Pgto'!G81</f>
        <v>Referente a presração de serviços contábeis  do mês de Novembro/2025</v>
      </c>
      <c r="E88" s="103"/>
      <c r="F88" s="103"/>
      <c r="G88" s="103"/>
      <c r="H88" s="104"/>
      <c r="I88" s="105" t="str">
        <f>+'Relação Pgto'!E81</f>
        <v>11766341/0001-99</v>
      </c>
      <c r="J88" s="105"/>
      <c r="K88" s="42"/>
      <c r="L88" s="43"/>
      <c r="M88" s="43">
        <f>+'Relação Pgto'!O81</f>
        <v>500</v>
      </c>
      <c r="N88" s="44">
        <f t="shared" si="0"/>
        <v>12788.499999999982</v>
      </c>
      <c r="Q88" s="100"/>
    </row>
    <row r="89" spans="1:17">
      <c r="A89" s="90">
        <f>+'Relação Pgto'!B82</f>
        <v>45996</v>
      </c>
      <c r="B89" s="42">
        <f>+'Relação Pgto'!C82</f>
        <v>843391100994635</v>
      </c>
      <c r="C89" s="91" t="str">
        <f>+'Relação Pgto'!D82</f>
        <v>TARIFA PIX</v>
      </c>
      <c r="D89" s="102" t="str">
        <f>+'Relação Pgto'!G82</f>
        <v>Tarifa de Pacotes de Serviços</v>
      </c>
      <c r="E89" s="103"/>
      <c r="F89" s="103"/>
      <c r="G89" s="103"/>
      <c r="H89" s="104"/>
      <c r="I89" s="105" t="str">
        <f>+'Relação Pgto'!E82</f>
        <v>000000000/0001-19</v>
      </c>
      <c r="J89" s="105"/>
      <c r="K89" s="42"/>
      <c r="L89" s="43"/>
      <c r="M89" s="43">
        <f>+'Relação Pgto'!O82</f>
        <v>81.400000000000006</v>
      </c>
      <c r="N89" s="44">
        <f t="shared" si="0"/>
        <v>12707.099999999982</v>
      </c>
      <c r="Q89" s="100"/>
    </row>
    <row r="90" spans="1:17">
      <c r="A90" s="269"/>
      <c r="B90" s="270"/>
      <c r="C90" s="271"/>
      <c r="D90" s="98"/>
      <c r="E90" s="98"/>
      <c r="F90" s="98"/>
      <c r="G90" s="98"/>
      <c r="H90" s="98"/>
      <c r="I90" s="99"/>
      <c r="J90" s="99"/>
      <c r="K90" s="272"/>
      <c r="L90" s="43"/>
      <c r="M90" s="43"/>
      <c r="N90" s="44"/>
      <c r="Q90" s="100"/>
    </row>
    <row r="91" spans="1:17">
      <c r="A91" s="269"/>
      <c r="B91" s="270"/>
      <c r="C91" s="271"/>
      <c r="D91" s="98"/>
      <c r="E91" s="98"/>
      <c r="F91" s="98"/>
      <c r="G91" s="98"/>
      <c r="H91" s="98"/>
      <c r="I91" s="99"/>
      <c r="J91" s="99"/>
      <c r="K91" s="272"/>
      <c r="L91" s="43"/>
      <c r="M91" s="43"/>
      <c r="N91" s="44"/>
      <c r="Q91" s="100"/>
    </row>
    <row r="92" spans="1:17">
      <c r="A92" s="269"/>
      <c r="B92" s="270"/>
      <c r="C92" s="271"/>
      <c r="D92" s="98"/>
      <c r="E92" s="98"/>
      <c r="F92" s="98"/>
      <c r="G92" s="98"/>
      <c r="H92" s="98"/>
      <c r="I92" s="99"/>
      <c r="J92" s="99"/>
      <c r="K92" s="272"/>
      <c r="L92" s="43"/>
      <c r="M92" s="43"/>
      <c r="N92" s="44"/>
      <c r="Q92" s="100"/>
    </row>
    <row r="93" spans="1:17">
      <c r="A93" s="269"/>
      <c r="B93" s="270"/>
      <c r="C93" s="271"/>
      <c r="D93" s="98"/>
      <c r="E93" s="98"/>
      <c r="F93" s="98"/>
      <c r="G93" s="98"/>
      <c r="H93" s="98"/>
      <c r="I93" s="99"/>
      <c r="J93" s="99"/>
      <c r="K93" s="272"/>
      <c r="L93" s="43"/>
      <c r="M93" s="43"/>
      <c r="N93" s="44"/>
      <c r="Q93" s="100"/>
    </row>
    <row r="94" spans="1:17" ht="28.8" customHeight="1">
      <c r="A94" s="117" t="s">
        <v>33</v>
      </c>
      <c r="B94" s="118"/>
      <c r="C94" s="118"/>
      <c r="D94" s="118"/>
      <c r="E94" s="118"/>
      <c r="F94" s="118"/>
      <c r="G94" s="118"/>
      <c r="H94" s="118"/>
      <c r="I94" s="118"/>
      <c r="J94" s="118"/>
      <c r="K94" s="119"/>
      <c r="L94" s="45">
        <f>+L64+L17+L21</f>
        <v>1887.15</v>
      </c>
      <c r="M94" s="45">
        <f>SUM(M15:M89)</f>
        <v>38712.579999999994</v>
      </c>
      <c r="N94" s="46">
        <f>+L94-M94+D10</f>
        <v>13174.570000000007</v>
      </c>
    </row>
    <row r="95" spans="1:17" ht="28.2" customHeight="1">
      <c r="A95" s="106"/>
      <c r="B95" s="107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8"/>
    </row>
    <row r="96" spans="1:17" ht="33" customHeight="1">
      <c r="A96" s="109"/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1"/>
    </row>
    <row r="97" spans="1:14" ht="32.4" customHeight="1">
      <c r="A97" s="112"/>
      <c r="B97" s="113"/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4"/>
    </row>
    <row r="98" spans="1:14">
      <c r="A98" s="47" t="s">
        <v>13</v>
      </c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</row>
    <row r="99" spans="1:14">
      <c r="A99" s="47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</row>
    <row r="100" spans="1:14">
      <c r="A100" s="163" t="s">
        <v>194</v>
      </c>
      <c r="B100" s="164"/>
      <c r="C100" s="164"/>
      <c r="D100" s="164"/>
      <c r="E100" s="164"/>
      <c r="F100" s="164"/>
      <c r="G100" s="164"/>
      <c r="H100" s="164"/>
      <c r="I100" s="164"/>
      <c r="J100" s="164"/>
      <c r="K100" s="164"/>
      <c r="L100" s="164"/>
      <c r="M100" s="164"/>
      <c r="N100" s="165"/>
    </row>
    <row r="101" spans="1:14">
      <c r="A101" s="48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50"/>
    </row>
    <row r="102" spans="1:14">
      <c r="A102" s="48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50"/>
    </row>
    <row r="103" spans="1:14">
      <c r="A103" s="20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50"/>
    </row>
    <row r="104" spans="1:14">
      <c r="A104" s="51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3"/>
    </row>
  </sheetData>
  <mergeCells count="179">
    <mergeCell ref="I81:J81"/>
    <mergeCell ref="I82:J82"/>
    <mergeCell ref="I83:J83"/>
    <mergeCell ref="I84:J84"/>
    <mergeCell ref="D82:H82"/>
    <mergeCell ref="D83:H83"/>
    <mergeCell ref="D84:H84"/>
    <mergeCell ref="D77:H77"/>
    <mergeCell ref="D78:H78"/>
    <mergeCell ref="D79:H79"/>
    <mergeCell ref="D80:H80"/>
    <mergeCell ref="D81:H81"/>
    <mergeCell ref="I77:J77"/>
    <mergeCell ref="I78:J78"/>
    <mergeCell ref="I79:J79"/>
    <mergeCell ref="I80:J80"/>
    <mergeCell ref="D40:H40"/>
    <mergeCell ref="I40:J40"/>
    <mergeCell ref="I85:J85"/>
    <mergeCell ref="A100:N100"/>
    <mergeCell ref="A5:N6"/>
    <mergeCell ref="A7:N7"/>
    <mergeCell ref="A8:C8"/>
    <mergeCell ref="D8:E8"/>
    <mergeCell ref="F8:G8"/>
    <mergeCell ref="H8:K8"/>
    <mergeCell ref="L8:N8"/>
    <mergeCell ref="D76:H76"/>
    <mergeCell ref="I76:J76"/>
    <mergeCell ref="D65:H65"/>
    <mergeCell ref="D66:H66"/>
    <mergeCell ref="D67:H67"/>
    <mergeCell ref="D68:H68"/>
    <mergeCell ref="D69:H69"/>
    <mergeCell ref="D70:H70"/>
    <mergeCell ref="D71:H71"/>
    <mergeCell ref="D72:H72"/>
    <mergeCell ref="D73:H73"/>
    <mergeCell ref="D74:H74"/>
    <mergeCell ref="D75:H75"/>
    <mergeCell ref="I65:J65"/>
    <mergeCell ref="I66:J66"/>
    <mergeCell ref="I67:J67"/>
    <mergeCell ref="I68:J68"/>
    <mergeCell ref="D17:H17"/>
    <mergeCell ref="I17:J17"/>
    <mergeCell ref="A12:N12"/>
    <mergeCell ref="A13:A14"/>
    <mergeCell ref="B13:B14"/>
    <mergeCell ref="C13:C14"/>
    <mergeCell ref="D13:H14"/>
    <mergeCell ref="I13:J14"/>
    <mergeCell ref="K13:K14"/>
    <mergeCell ref="L13:N13"/>
    <mergeCell ref="D15:H15"/>
    <mergeCell ref="I15:J15"/>
    <mergeCell ref="D16:H16"/>
    <mergeCell ref="I16:J16"/>
    <mergeCell ref="D18:H18"/>
    <mergeCell ref="I18:J18"/>
    <mergeCell ref="D25:H25"/>
    <mergeCell ref="I25:J25"/>
    <mergeCell ref="D26:H26"/>
    <mergeCell ref="I26:J26"/>
    <mergeCell ref="D19:H19"/>
    <mergeCell ref="I19:J19"/>
    <mergeCell ref="A9:B9"/>
    <mergeCell ref="D9:E9"/>
    <mergeCell ref="F9:G9"/>
    <mergeCell ref="H9:K9"/>
    <mergeCell ref="L9:N10"/>
    <mergeCell ref="A10:B10"/>
    <mergeCell ref="D10:E10"/>
    <mergeCell ref="F10:G10"/>
    <mergeCell ref="H10:K10"/>
    <mergeCell ref="D20:H20"/>
    <mergeCell ref="I20:J20"/>
    <mergeCell ref="D22:H22"/>
    <mergeCell ref="I22:J22"/>
    <mergeCell ref="D35:H35"/>
    <mergeCell ref="I35:J35"/>
    <mergeCell ref="D28:H28"/>
    <mergeCell ref="I28:J28"/>
    <mergeCell ref="D23:H23"/>
    <mergeCell ref="I23:J23"/>
    <mergeCell ref="D24:H24"/>
    <mergeCell ref="I24:J24"/>
    <mergeCell ref="D29:H29"/>
    <mergeCell ref="I29:J29"/>
    <mergeCell ref="D30:H30"/>
    <mergeCell ref="I30:J30"/>
    <mergeCell ref="D31:H31"/>
    <mergeCell ref="I31:J31"/>
    <mergeCell ref="D33:H33"/>
    <mergeCell ref="I33:J33"/>
    <mergeCell ref="D34:H34"/>
    <mergeCell ref="I34:J34"/>
    <mergeCell ref="D63:H63"/>
    <mergeCell ref="I63:J63"/>
    <mergeCell ref="D86:H86"/>
    <mergeCell ref="I86:J86"/>
    <mergeCell ref="D36:H36"/>
    <mergeCell ref="I36:J36"/>
    <mergeCell ref="D37:H37"/>
    <mergeCell ref="I37:J37"/>
    <mergeCell ref="D38:H38"/>
    <mergeCell ref="I38:J38"/>
    <mergeCell ref="D39:H39"/>
    <mergeCell ref="I39:J39"/>
    <mergeCell ref="D41:H41"/>
    <mergeCell ref="I41:J41"/>
    <mergeCell ref="D42:H42"/>
    <mergeCell ref="I42:J42"/>
    <mergeCell ref="D85:H85"/>
    <mergeCell ref="I69:J69"/>
    <mergeCell ref="I70:J70"/>
    <mergeCell ref="I71:J71"/>
    <mergeCell ref="I72:J72"/>
    <mergeCell ref="I73:J73"/>
    <mergeCell ref="I74:J74"/>
    <mergeCell ref="I75:J75"/>
    <mergeCell ref="D43:H43"/>
    <mergeCell ref="I43:J43"/>
    <mergeCell ref="D44:H44"/>
    <mergeCell ref="I44:J44"/>
    <mergeCell ref="D47:H47"/>
    <mergeCell ref="I47:J47"/>
    <mergeCell ref="D46:H46"/>
    <mergeCell ref="I46:J46"/>
    <mergeCell ref="D62:H62"/>
    <mergeCell ref="I62:J62"/>
    <mergeCell ref="D53:H53"/>
    <mergeCell ref="D59:H59"/>
    <mergeCell ref="D60:H60"/>
    <mergeCell ref="D61:H61"/>
    <mergeCell ref="D54:H54"/>
    <mergeCell ref="D55:H55"/>
    <mergeCell ref="D56:H56"/>
    <mergeCell ref="D57:H57"/>
    <mergeCell ref="D58:H58"/>
    <mergeCell ref="I48:J48"/>
    <mergeCell ref="I49:J49"/>
    <mergeCell ref="I50:J50"/>
    <mergeCell ref="I51:J51"/>
    <mergeCell ref="I52:J52"/>
    <mergeCell ref="A95:N95"/>
    <mergeCell ref="A96:N96"/>
    <mergeCell ref="A97:N97"/>
    <mergeCell ref="D89:H89"/>
    <mergeCell ref="I89:J89"/>
    <mergeCell ref="D88:H88"/>
    <mergeCell ref="I88:J88"/>
    <mergeCell ref="D87:H87"/>
    <mergeCell ref="I87:J87"/>
    <mergeCell ref="A94:K94"/>
    <mergeCell ref="D64:H64"/>
    <mergeCell ref="I64:J64"/>
    <mergeCell ref="D21:H21"/>
    <mergeCell ref="I21:J21"/>
    <mergeCell ref="D27:H27"/>
    <mergeCell ref="I27:J27"/>
    <mergeCell ref="D32:H32"/>
    <mergeCell ref="I32:J32"/>
    <mergeCell ref="D45:H45"/>
    <mergeCell ref="I45:J45"/>
    <mergeCell ref="D48:H48"/>
    <mergeCell ref="D49:H49"/>
    <mergeCell ref="D50:H50"/>
    <mergeCell ref="D51:H51"/>
    <mergeCell ref="D52:H52"/>
    <mergeCell ref="I58:J58"/>
    <mergeCell ref="I59:J59"/>
    <mergeCell ref="I60:J60"/>
    <mergeCell ref="I61:J61"/>
    <mergeCell ref="I53:J53"/>
    <mergeCell ref="I54:J54"/>
    <mergeCell ref="I55:J55"/>
    <mergeCell ref="I56:J56"/>
    <mergeCell ref="I57:J57"/>
  </mergeCells>
  <dataValidations xWindow="1623" yWindow="416" count="17">
    <dataValidation allowBlank="1" showInputMessage="1" showErrorMessage="1" promptTitle="Discriminação" prompt="Registrar o nome do emitente do documento. Exemplos: 1 - (referente ao recibo de depósito) nome do patrocinador; 2 - (referente a NF 183456) nome da firma ou pessoa que emitiu a NF ou recibo" sqref="E15:H16 D27:D93 E22:H24 D15:D24 E18:H20 D26:H26 E28:H31 E65:H93 E33:H44 E46:H63" xr:uid="{07C23C17-927D-4498-88D0-CB25E7F54236}"/>
    <dataValidation allowBlank="1" showInputMessage="1" showErrorMessage="1" prompt="Registrar a data da receita ou despesa, cronologicamente, conforme extrato da conta corrente, inclusive as despesas bancárias." sqref="A13:A14" xr:uid="{ED064CF3-7954-46F9-AE34-B30341837262}"/>
    <dataValidation allowBlank="1" showInputMessage="1" showErrorMessage="1" promptTitle="Período" prompt="Período a que se refere o relatório" sqref="L9" xr:uid="{36A871DF-6BA8-4ACA-994A-DE6896E7A8AC}"/>
    <dataValidation allowBlank="1" showInputMessage="1" showErrorMessage="1" promptTitle="Valores em R$" prompt="Registrar o valor efetivamente pago" sqref="F10:G10" xr:uid="{08A02535-E4BE-4637-8701-E959DD2638FA}"/>
    <dataValidation allowBlank="1" showInputMessage="1" showErrorMessage="1" promptTitle="Valores em R$" prompt="Registrar o valor depositado na conta pelo patrocinador (Somente poderá ser superior a prevista quando houver aplicação financeira)" sqref="D10:E10" xr:uid="{2470E952-C630-4E1D-AD97-A3938829A742}"/>
    <dataValidation allowBlank="1" showInputMessage="1" showErrorMessage="1" promptTitle="Valores em R$" prompt="Registrar valor igual a receita prevista" sqref="F9:G9" xr:uid="{46D69A84-F175-4351-A396-B6788A150087}"/>
    <dataValidation allowBlank="1" showInputMessage="1" showErrorMessage="1" promptTitle="Valores em R$" prompt="Registrar o valor autorizado pelo FAZCULTURA" sqref="D9:E9" xr:uid="{AA790F57-70BB-4B18-968C-6E207888E3D4}"/>
    <dataValidation allowBlank="1" showInputMessage="1" showErrorMessage="1" promptTitle="Valores em R$" prompt="Registrar os valores previstos e realizados da receita e despesa, bem como o saldo" sqref="H9:K10" xr:uid="{D20E5E8F-2F2A-4AF4-B3B3-BA3A36BDC783}"/>
    <dataValidation allowBlank="1" showInputMessage="1" showErrorMessage="1" promptTitle="Notas Explicativas" prompt="Registrar os esclarecimentos que se fizerem necessários sobre os lançamentos realizados no Fluxo Financeiro." sqref="A104 A100:A102 A97 B101:N104" xr:uid="{C9AA6DF6-1BA0-455C-9B0B-D00021279258}"/>
    <dataValidation type="textLength" operator="lessThan" allowBlank="1" showInputMessage="1" showErrorMessage="1" errorTitle="ATENÇÃO!" error="Este campo deverá ser preenchido com no máximo de 17 caracteres." promptTitle="CNPJ/CPF" prompt="Credor Pessoa Jurídica: número do CNPJ_x000a_Credor Pessoa Física: número do CPF" sqref="J15:J16 I15:I93 J18:J39 J41:J93" xr:uid="{95C214A3-2F80-4E4C-B8A1-BA5596A56C95}">
      <formula1>18</formula1>
    </dataValidation>
    <dataValidation type="textLength" errorStyle="warning" operator="lessThan" allowBlank="1" showInputMessage="1" showErrorMessage="1" errorTitle="ATENÇÃO!" error="Este campo deverá ser preenchido com no máximo de 31 caracteres." promptTitle="Credor" prompt="Indicar a razão social ou o nome do credor constante da nota fiscal/fatura ou recibo (no caso de Pessoa Física). Especificar o material adquirido ou o serviço executado" sqref="D25" xr:uid="{ECB91190-6953-4E42-97CF-F1D6A4A2FD59}">
      <formula1>32</formula1>
    </dataValidation>
    <dataValidation allowBlank="1" showInputMessage="1" showErrorMessage="1" promptTitle="Saldo R$" prompt="Registrar a diferença entre os valores lançados nas colunas de receita e despesa" sqref="O39:O40 N15:N94" xr:uid="{96F80CEF-E57D-4D03-8FCE-78BDEF913A63}"/>
    <dataValidation allowBlank="1" showInputMessage="1" showErrorMessage="1" promptTitle="CH/OB" prompt="Registrar o n.º do cheque ou n.º de ordem bancária (sque ou tranferência). Observação: Quando um cheque corresponder a mais de um pagamento (caso da utilização do fundo fixo), o nº do cheque deverá ser repetido em tantas linhas quantas forem necessárias_x000a_" sqref="B15:B16 B18:B93" xr:uid="{BEBC250C-6EF2-4DDB-A007-74C7F0316F09}"/>
    <dataValidation allowBlank="1" showInputMessage="1" showErrorMessage="1" promptTitle="Despesa R$" prompt="Registrar o valor da despesa paga e os débitos referentes a aplicações financeiras, quando houver, além de despesas bancárias e outros débitos, conforme extrato da conta corrente." sqref="M15:M93" xr:uid="{27FBC786-7487-4BCE-A5D9-173549F9BCE3}"/>
    <dataValidation allowBlank="1" showInputMessage="1" showErrorMessage="1" promptTitle="Receita R$" prompt="Registrar  o valor da receita referente às entradas em conta corrente e resgates quando houver aplicação financeira, além de outros lançamentos a crédito que ocorram, conforme extrato da conta corrente." sqref="L15:L93" xr:uid="{316CBAED-6E16-4F0B-8747-0A18F6A2DC5E}"/>
    <dataValidation allowBlank="1" showInputMessage="1" showErrorMessage="1" promptTitle="Página" prompt="Informar o número da página onde está localizado o documento." sqref="K15:K93" xr:uid="{AFA9DD93-871F-41AA-B67F-C280DC6F549F}"/>
    <dataValidation allowBlank="1" showInputMessage="1" showErrorMessage="1" prompt="Relacionar o nº do Recibo ou Nota Fiscal" sqref="C15:C93" xr:uid="{A36318E7-ECF7-4C9A-BD8F-C89A138ED05F}"/>
  </dataValidations>
  <pageMargins left="0.511811024" right="0.511811024" top="0.78740157499999996" bottom="0.78740157499999996" header="0.31496062000000002" footer="0.31496062000000002"/>
  <pageSetup paperSize="9" scale="82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2052" r:id="rId4">
          <objectPr defaultSize="0" autoPict="0" r:id="rId5">
            <anchor moveWithCells="1">
              <from>
                <xdr:col>8</xdr:col>
                <xdr:colOff>579120</xdr:colOff>
                <xdr:row>0</xdr:row>
                <xdr:rowOff>22860</xdr:rowOff>
              </from>
              <to>
                <xdr:col>9</xdr:col>
                <xdr:colOff>556260</xdr:colOff>
                <xdr:row>3</xdr:row>
                <xdr:rowOff>121920</xdr:rowOff>
              </to>
            </anchor>
          </objectPr>
        </oleObject>
      </mc:Choice>
      <mc:Fallback>
        <oleObject progId="Word.Picture.8" shapeId="2052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D4B71-BA55-4CB7-B903-D12E272FA222}">
  <sheetPr>
    <pageSetUpPr fitToPage="1"/>
  </sheetPr>
  <dimension ref="A1:N23"/>
  <sheetViews>
    <sheetView workbookViewId="0"/>
  </sheetViews>
  <sheetFormatPr defaultRowHeight="14.4"/>
  <cols>
    <col min="1" max="1" width="13" customWidth="1"/>
    <col min="2" max="2" width="17.109375" customWidth="1"/>
  </cols>
  <sheetData>
    <row r="1" spans="1:14">
      <c r="J1" s="61" t="s">
        <v>55</v>
      </c>
      <c r="K1" s="62"/>
      <c r="L1" s="62"/>
      <c r="M1" s="62"/>
      <c r="N1" s="62"/>
    </row>
    <row r="2" spans="1:14">
      <c r="J2" s="63" t="s">
        <v>56</v>
      </c>
      <c r="K2" s="64"/>
      <c r="L2" s="64"/>
      <c r="M2" s="64"/>
      <c r="N2" s="64"/>
    </row>
    <row r="3" spans="1:14">
      <c r="J3" s="65" t="s">
        <v>57</v>
      </c>
    </row>
    <row r="4" spans="1:14">
      <c r="J4" s="65" t="s">
        <v>58</v>
      </c>
    </row>
    <row r="5" spans="1:14">
      <c r="A5" s="260" t="s">
        <v>35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2"/>
    </row>
    <row r="6" spans="1:14">
      <c r="A6" s="54" t="s">
        <v>36</v>
      </c>
      <c r="B6" s="55" t="s">
        <v>5</v>
      </c>
      <c r="C6" s="220" t="s">
        <v>37</v>
      </c>
      <c r="D6" s="220"/>
      <c r="E6" s="220"/>
      <c r="F6" s="220"/>
      <c r="G6" s="220"/>
      <c r="H6" s="220"/>
      <c r="I6" s="220"/>
      <c r="J6" s="55" t="s">
        <v>38</v>
      </c>
      <c r="K6" s="263" t="s">
        <v>39</v>
      </c>
      <c r="L6" s="263"/>
      <c r="M6" s="264" t="s">
        <v>40</v>
      </c>
      <c r="N6" s="264"/>
    </row>
    <row r="7" spans="1:14">
      <c r="A7" s="56"/>
      <c r="B7" s="57"/>
      <c r="C7" s="245"/>
      <c r="D7" s="245"/>
      <c r="E7" s="245"/>
      <c r="F7" s="245"/>
      <c r="G7" s="245"/>
      <c r="H7" s="245"/>
      <c r="I7" s="245"/>
      <c r="J7" s="11"/>
      <c r="K7" s="256"/>
      <c r="L7" s="256"/>
      <c r="M7" s="257">
        <v>0</v>
      </c>
      <c r="N7" s="257"/>
    </row>
    <row r="8" spans="1:14">
      <c r="A8" s="56"/>
      <c r="B8" s="57"/>
      <c r="C8" s="245"/>
      <c r="D8" s="245"/>
      <c r="E8" s="245"/>
      <c r="F8" s="245"/>
      <c r="G8" s="245"/>
      <c r="H8" s="245"/>
      <c r="I8" s="245"/>
      <c r="J8" s="11"/>
      <c r="K8" s="256"/>
      <c r="L8" s="256"/>
      <c r="M8" s="257">
        <v>0</v>
      </c>
      <c r="N8" s="257"/>
    </row>
    <row r="9" spans="1:14">
      <c r="A9" s="56"/>
      <c r="B9" s="57"/>
      <c r="C9" s="245"/>
      <c r="D9" s="245"/>
      <c r="E9" s="245"/>
      <c r="F9" s="245"/>
      <c r="G9" s="245"/>
      <c r="H9" s="245"/>
      <c r="I9" s="245"/>
      <c r="J9" s="11"/>
      <c r="K9" s="256"/>
      <c r="L9" s="256"/>
      <c r="M9" s="257">
        <v>0</v>
      </c>
      <c r="N9" s="257"/>
    </row>
    <row r="10" spans="1:14">
      <c r="A10" s="56"/>
      <c r="B10" s="57"/>
      <c r="C10" s="245"/>
      <c r="D10" s="245"/>
      <c r="E10" s="245"/>
      <c r="F10" s="245"/>
      <c r="G10" s="245"/>
      <c r="H10" s="245"/>
      <c r="I10" s="245"/>
      <c r="J10" s="11"/>
      <c r="K10" s="256"/>
      <c r="L10" s="256"/>
      <c r="M10" s="257">
        <v>0</v>
      </c>
      <c r="N10" s="257"/>
    </row>
    <row r="11" spans="1:14">
      <c r="A11" s="56"/>
      <c r="B11" s="57"/>
      <c r="C11" s="245"/>
      <c r="D11" s="245"/>
      <c r="E11" s="245"/>
      <c r="F11" s="245"/>
      <c r="G11" s="245"/>
      <c r="H11" s="245"/>
      <c r="I11" s="245"/>
      <c r="J11" s="11"/>
      <c r="K11" s="256"/>
      <c r="L11" s="256"/>
      <c r="M11" s="257">
        <v>0</v>
      </c>
      <c r="N11" s="257"/>
    </row>
    <row r="12" spans="1:14">
      <c r="A12" s="56"/>
      <c r="B12" s="57"/>
      <c r="C12" s="245"/>
      <c r="D12" s="245"/>
      <c r="E12" s="245"/>
      <c r="F12" s="245"/>
      <c r="G12" s="245"/>
      <c r="H12" s="245"/>
      <c r="I12" s="245"/>
      <c r="J12" s="11"/>
      <c r="K12" s="256"/>
      <c r="L12" s="256"/>
      <c r="M12" s="257">
        <v>0</v>
      </c>
      <c r="N12" s="257"/>
    </row>
    <row r="13" spans="1:14">
      <c r="A13" s="56"/>
      <c r="B13" s="57"/>
      <c r="C13" s="245"/>
      <c r="D13" s="245"/>
      <c r="E13" s="245"/>
      <c r="F13" s="245"/>
      <c r="G13" s="245"/>
      <c r="H13" s="245"/>
      <c r="I13" s="245"/>
      <c r="J13" s="11"/>
      <c r="K13" s="256"/>
      <c r="L13" s="256"/>
      <c r="M13" s="257">
        <v>0</v>
      </c>
      <c r="N13" s="257"/>
    </row>
    <row r="14" spans="1:14">
      <c r="A14" s="56"/>
      <c r="B14" s="57"/>
      <c r="C14" s="245"/>
      <c r="D14" s="245"/>
      <c r="E14" s="245"/>
      <c r="F14" s="245"/>
      <c r="G14" s="245"/>
      <c r="H14" s="245"/>
      <c r="I14" s="245"/>
      <c r="J14" s="11"/>
      <c r="K14" s="256"/>
      <c r="L14" s="256"/>
      <c r="M14" s="257">
        <v>0</v>
      </c>
      <c r="N14" s="257"/>
    </row>
    <row r="15" spans="1:14">
      <c r="A15" s="56"/>
      <c r="B15" s="57"/>
      <c r="C15" s="245"/>
      <c r="D15" s="245"/>
      <c r="E15" s="245"/>
      <c r="F15" s="245"/>
      <c r="G15" s="245"/>
      <c r="H15" s="245"/>
      <c r="I15" s="245"/>
      <c r="J15" s="11"/>
      <c r="K15" s="256"/>
      <c r="L15" s="256"/>
      <c r="M15" s="257">
        <v>0</v>
      </c>
      <c r="N15" s="257"/>
    </row>
    <row r="16" spans="1:14">
      <c r="A16" s="56"/>
      <c r="B16" s="57"/>
      <c r="C16" s="245"/>
      <c r="D16" s="245"/>
      <c r="E16" s="245"/>
      <c r="F16" s="245"/>
      <c r="G16" s="245"/>
      <c r="H16" s="245"/>
      <c r="I16" s="245"/>
      <c r="J16" s="11"/>
      <c r="K16" s="256"/>
      <c r="L16" s="256"/>
      <c r="M16" s="257">
        <v>0</v>
      </c>
      <c r="N16" s="257"/>
    </row>
    <row r="17" spans="1:14">
      <c r="A17" s="56"/>
      <c r="B17" s="57"/>
      <c r="C17" s="245"/>
      <c r="D17" s="245"/>
      <c r="E17" s="245"/>
      <c r="F17" s="245"/>
      <c r="G17" s="245"/>
      <c r="H17" s="245"/>
      <c r="I17" s="245"/>
      <c r="J17" s="11"/>
      <c r="K17" s="256"/>
      <c r="L17" s="256"/>
      <c r="M17" s="257">
        <v>0</v>
      </c>
      <c r="N17" s="257"/>
    </row>
    <row r="18" spans="1:14">
      <c r="A18" s="56"/>
      <c r="B18" s="57"/>
      <c r="C18" s="245"/>
      <c r="D18" s="245"/>
      <c r="E18" s="245"/>
      <c r="F18" s="245"/>
      <c r="G18" s="245"/>
      <c r="H18" s="245"/>
      <c r="I18" s="245"/>
      <c r="J18" s="11"/>
      <c r="K18" s="256"/>
      <c r="L18" s="256"/>
      <c r="M18" s="257">
        <v>0</v>
      </c>
      <c r="N18" s="257"/>
    </row>
    <row r="19" spans="1:14">
      <c r="A19" s="56"/>
      <c r="B19" s="57"/>
      <c r="C19" s="245"/>
      <c r="D19" s="245"/>
      <c r="E19" s="245"/>
      <c r="F19" s="245"/>
      <c r="G19" s="245"/>
      <c r="H19" s="245"/>
      <c r="I19" s="245"/>
      <c r="J19" s="11"/>
      <c r="K19" s="256"/>
      <c r="L19" s="256"/>
      <c r="M19" s="257">
        <v>0</v>
      </c>
      <c r="N19" s="257"/>
    </row>
    <row r="20" spans="1:14" ht="15.6">
      <c r="A20" s="258" t="s">
        <v>11</v>
      </c>
      <c r="B20" s="258"/>
      <c r="C20" s="258"/>
      <c r="D20" s="258"/>
      <c r="E20" s="258"/>
      <c r="F20" s="258"/>
      <c r="G20" s="258"/>
      <c r="H20" s="258"/>
      <c r="I20" s="258"/>
      <c r="J20" s="258"/>
      <c r="K20" s="258"/>
      <c r="L20" s="258"/>
      <c r="M20" s="259">
        <f>SUM(M7:N19)</f>
        <v>0</v>
      </c>
      <c r="N20" s="259"/>
    </row>
    <row r="21" spans="1:14">
      <c r="A21" s="210"/>
      <c r="B21" s="211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2"/>
    </row>
    <row r="22" spans="1:14">
      <c r="A22" s="253"/>
      <c r="B22" s="254"/>
      <c r="C22" s="254"/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5"/>
    </row>
    <row r="23" spans="1:14">
      <c r="A23" s="213"/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5"/>
    </row>
  </sheetData>
  <mergeCells count="46">
    <mergeCell ref="A5:N5"/>
    <mergeCell ref="C6:I6"/>
    <mergeCell ref="K6:L6"/>
    <mergeCell ref="M6:N6"/>
    <mergeCell ref="C7:I7"/>
    <mergeCell ref="K7:L7"/>
    <mergeCell ref="M7:N7"/>
    <mergeCell ref="C8:I8"/>
    <mergeCell ref="K8:L8"/>
    <mergeCell ref="M8:N8"/>
    <mergeCell ref="C9:I9"/>
    <mergeCell ref="K9:L9"/>
    <mergeCell ref="M9:N9"/>
    <mergeCell ref="C10:I10"/>
    <mergeCell ref="K10:L10"/>
    <mergeCell ref="M10:N10"/>
    <mergeCell ref="C11:I11"/>
    <mergeCell ref="K11:L11"/>
    <mergeCell ref="M11:N11"/>
    <mergeCell ref="C12:I12"/>
    <mergeCell ref="K12:L12"/>
    <mergeCell ref="M12:N12"/>
    <mergeCell ref="C13:I13"/>
    <mergeCell ref="K13:L13"/>
    <mergeCell ref="M13:N13"/>
    <mergeCell ref="C14:I14"/>
    <mergeCell ref="K14:L14"/>
    <mergeCell ref="M14:N14"/>
    <mergeCell ref="C15:I15"/>
    <mergeCell ref="K15:L15"/>
    <mergeCell ref="M15:N15"/>
    <mergeCell ref="A21:N23"/>
    <mergeCell ref="C18:I18"/>
    <mergeCell ref="K18:L18"/>
    <mergeCell ref="M18:N18"/>
    <mergeCell ref="C16:I16"/>
    <mergeCell ref="K16:L16"/>
    <mergeCell ref="M16:N16"/>
    <mergeCell ref="C17:I17"/>
    <mergeCell ref="K17:L17"/>
    <mergeCell ref="M17:N17"/>
    <mergeCell ref="C19:I19"/>
    <mergeCell ref="K19:L19"/>
    <mergeCell ref="M19:N19"/>
    <mergeCell ref="A20:L20"/>
    <mergeCell ref="M20:N20"/>
  </mergeCells>
  <dataValidations count="10">
    <dataValidation type="textLength" operator="lessThan" allowBlank="1" showInputMessage="1" showErrorMessage="1" errorTitle="ATENÇÃO!" error="Este campo deverá ser preenchido com o máximo de 7 caracteres." promptTitle="Doc. Nº:" prompt="Registre o número do documento fiscal, conforme consta da relação de pagamentos._x000a__x000a_Ex: Nota Fiscal nº. 55311" sqref="A7:A18" xr:uid="{C27C7993-00B3-4DC8-B043-5AA580693563}">
      <formula1>8</formula1>
    </dataValidation>
    <dataValidation type="date" operator="equal" allowBlank="1" showInputMessage="1" showErrorMessage="1" errorTitle="ATENÇÃO!" error="Este campo só aceita registro de data._x000a_Digite: 00/00/0000." promptTitle="Data:" prompt="Mencione a data do documento fiscal._x000a_Digite: 00/00/0000." sqref="B7:B18" xr:uid="{E466A19E-2093-4E1B-B1BC-CDA6D559B522}">
      <formula1>B7</formula1>
    </dataValidation>
    <dataValidation type="textLength" operator="lessThan" allowBlank="1" showInputMessage="1" showErrorMessage="1" errorTitle="ATENÇÃO!" error="Este campo deverá ser preenchido com no máximo de 37 caracteres." promptTitle="Especificação:" prompt="Detalhe os bens adquiridos." sqref="C7:I18" xr:uid="{506C35E8-6DFB-41BA-8734-29AEB97E2AC1}">
      <formula1>38</formula1>
    </dataValidation>
    <dataValidation type="whole" allowBlank="1" showInputMessage="1" showErrorMessage="1" errorTitle="ATENÇÃO!" error="Neste campo só é permitido digitar números inteiros e no máximo de 100000000." promptTitle="Quantidade:" prompt="Registre a quantidade adquirida." sqref="J7:J18" xr:uid="{268EE1F0-2F7F-48D5-8D4A-4641511147DC}">
      <formula1>1</formula1>
      <formula2>100000000</formula2>
    </dataValidation>
    <dataValidation type="custom" allowBlank="1" showInputMessage="1" showErrorMessage="1" errorTitle="ATENÇÃO!" error="Indicar o valor em reais (R$), sem o uso de ponto e vírgula, exceto no caso de lançamento de valor em centavos._x000a_Ex: 20000 = R$20.000,00_x000a_      20000,20 = R$20.000,20" promptTitle="Valor unitário:" prompt="Registre o valor unitário de cada item._x000a_Ex: 20000" sqref="K7:L18" xr:uid="{83AF9498-D2EE-4A28-A5F4-F33112F43F83}">
      <formula1>K7</formula1>
    </dataValidation>
    <dataValidation type="textLength" operator="lessThan" allowBlank="1" showErrorMessage="1" errorTitle="ATENÇÃO!" error="Este campo deverá ser preenchido com nomáximo de 7 caracteres." promptTitle="Doc. Nº:" prompt="Registrar o número do título de crédito, conforme consta da relação de pagamentos._x000a_Ex: Nota Fiscal nº. 55311" sqref="A19" xr:uid="{5774D839-E4D5-4425-8872-4153412217C1}">
      <formula1>8</formula1>
    </dataValidation>
    <dataValidation type="date" operator="equal" allowBlank="1" showErrorMessage="1" errorTitle="ATENÇÃO!" error="Este campo só aceita registro de data._x000a_Digite: 00/00/0000" promptTitle="Data:" prompt="Mencionar a data do título de crédito._x000a_Digite: 00/00/0000" sqref="B19" xr:uid="{037BC9AD-B687-4D18-8337-B0E62F8E5072}">
      <formula1>B19</formula1>
    </dataValidation>
    <dataValidation type="textLength" operator="lessThan" allowBlank="1" showErrorMessage="1" errorTitle="ATENÇÃO!" error="Este campo deverá ser preenchido com no máximo de 37 caracteres." promptTitle="Especificação:" prompt="Detalhar os bens adquiridos ou produzidos." sqref="C19:I19" xr:uid="{3BCCA9FE-8F76-4BCA-B2DF-E5436FE1C0CB}">
      <formula1>38</formula1>
    </dataValidation>
    <dataValidation type="whole" allowBlank="1" showErrorMessage="1" errorTitle="ATENÇÃO!" error="Neste campo só é permitido digitar números inteiros e no máximo de 100000000." promptTitle="Quantidade:" prompt="Registrar a quantidade adquirida ou produzida." sqref="J19" xr:uid="{31DC8C6A-B4F2-4908-AC35-6B5FECC14E6E}">
      <formula1>1</formula1>
      <formula2>100000000</formula2>
    </dataValidation>
    <dataValidation type="custom" allowBlank="1" showErrorMessage="1" errorTitle="ATENÇÃO!" error="Indicar o valor em reais (R$) sem o uso de ponto e vírgula, exeto no caso de adição de valor em centavos._x000a_20000" promptTitle="Valor unitário:" prompt="Registrar o valor unitário de cada item._x000a_Ex: 20000" sqref="K19:L19" xr:uid="{A4856425-CB28-4736-8A34-B685B4D73BB6}">
      <formula1>K19</formula1>
    </dataValidation>
  </dataValidations>
  <pageMargins left="0.511811024" right="0.511811024" top="0.78740157499999996" bottom="0.78740157499999996" header="0.31496062000000002" footer="0.31496062000000002"/>
  <pageSetup paperSize="9" scale="99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3074" r:id="rId4">
          <objectPr defaultSize="0" autoPict="0" r:id="rId5">
            <anchor moveWithCells="1">
              <from>
                <xdr:col>7</xdr:col>
                <xdr:colOff>579120</xdr:colOff>
                <xdr:row>0</xdr:row>
                <xdr:rowOff>22860</xdr:rowOff>
              </from>
              <to>
                <xdr:col>8</xdr:col>
                <xdr:colOff>556260</xdr:colOff>
                <xdr:row>3</xdr:row>
                <xdr:rowOff>121920</xdr:rowOff>
              </to>
            </anchor>
          </objectPr>
        </oleObject>
      </mc:Choice>
      <mc:Fallback>
        <oleObject progId="Word.Picture.8" shapeId="307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Links</vt:lpstr>
      <vt:lpstr>Projeto</vt:lpstr>
      <vt:lpstr>Obj Metas</vt:lpstr>
      <vt:lpstr>Relação Pgto</vt:lpstr>
      <vt:lpstr>Flux Fin</vt:lpstr>
      <vt:lpstr>Equipam</vt:lpstr>
      <vt:lpstr>'Relação Pgto'!Titulos_de_impressao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Hughes</dc:creator>
  <cp:lastModifiedBy>Vladimir Hughes</cp:lastModifiedBy>
  <cp:lastPrinted>2025-11-11T12:19:02Z</cp:lastPrinted>
  <dcterms:created xsi:type="dcterms:W3CDTF">2025-11-11T11:45:16Z</dcterms:created>
  <dcterms:modified xsi:type="dcterms:W3CDTF">2026-03-18T13:55:43Z</dcterms:modified>
</cp:coreProperties>
</file>